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firstSheet="1" activeTab="1"/>
  </bookViews>
  <sheets>
    <sheet name="ΠΡΟΧΕΙΡΟ" sheetId="1" r:id="rId1"/>
    <sheet name="ola ta kentra διορθωμένο (2)" sheetId="2" r:id="rId2"/>
  </sheets>
  <definedNames>
    <definedName name="_xlnm.Print_Area" localSheetId="1">'ola ta kentra διορθωμένο (2)'!$A$1:$K$255</definedName>
    <definedName name="_xlnm.Print_Area" localSheetId="0">'ΠΡΟΧΕΙΡΟ'!$A$1:$J$39</definedName>
  </definedNames>
  <calcPr fullCalcOnLoad="1"/>
</workbook>
</file>

<file path=xl/sharedStrings.xml><?xml version="1.0" encoding="utf-8"?>
<sst xmlns="http://schemas.openxmlformats.org/spreadsheetml/2006/main" count="537" uniqueCount="325">
  <si>
    <t>ΣΥΜΒΑΣΗ</t>
  </si>
  <si>
    <t>ΠΕΡΙΓΡΑΦΗ</t>
  </si>
  <si>
    <t>Υπόλοιπο Έως 2006</t>
  </si>
  <si>
    <t>ΚΕΝΤΡΟ ΠΡΟΛΗΨΗΣ</t>
  </si>
  <si>
    <t>ΠΛΗΡΩΜΕΣ ΣΤΑ ΕΤΗ</t>
  </si>
  <si>
    <t>Α/Α</t>
  </si>
  <si>
    <t>17/5/07-16/5/2010</t>
  </si>
  <si>
    <t>δεν έχει ελεγχθεί</t>
  </si>
  <si>
    <t xml:space="preserve"> -</t>
  </si>
  <si>
    <t>17/5/04 -16/5/2007</t>
  </si>
  <si>
    <t>έχει αποπληρωθεί</t>
  </si>
  <si>
    <t>Επιπλέον χρήματα για κτίριο</t>
  </si>
  <si>
    <t>ΚΤΙΡΙΟ ΑΠ5518/13.5.09</t>
  </si>
  <si>
    <t>ΥΠΟΛΟΙΠΟ ΚΑΤΑΒΟΛΗΣ έως 11ο 2010</t>
  </si>
  <si>
    <r>
      <t xml:space="preserve">Συκιές Θεσ/κης </t>
    </r>
    <r>
      <rPr>
        <b/>
        <sz val="14"/>
        <rFont val="Arial"/>
        <family val="2"/>
      </rPr>
      <t>ΠΥΞΙΔΑ</t>
    </r>
  </si>
  <si>
    <t>17/5/2010-16/5/2013</t>
  </si>
  <si>
    <t>δεν έχει ΣΥΜΒΑΣΗ για 8 μήνες</t>
  </si>
  <si>
    <t xml:space="preserve">ΠΙΕΡΙΑ </t>
  </si>
  <si>
    <t>11/12/03 - 10/12/2006</t>
  </si>
  <si>
    <t>11/12/06 - 10/12/2009</t>
  </si>
  <si>
    <t>11/12/09 - 10/12/2012</t>
  </si>
  <si>
    <t>δεν έχει ΣΥΜΒΑΣΗ για 1 έτος</t>
  </si>
  <si>
    <t>ΣΥΝΟΛΟ</t>
  </si>
  <si>
    <t>ΑΘΗΝΑΣ</t>
  </si>
  <si>
    <t>05/10/04-04/10/07</t>
  </si>
  <si>
    <t>Έχει αποπληρωθεί</t>
  </si>
  <si>
    <t>05/10/07-04/10/10</t>
  </si>
  <si>
    <t xml:space="preserve">Δεν έχει ελεχθεί το Γ έτος </t>
  </si>
  <si>
    <t>ΡΟΔΟΣ</t>
  </si>
  <si>
    <t>19/07/06-18/07/09</t>
  </si>
  <si>
    <t>Έχει οριστικοποιηθεί</t>
  </si>
  <si>
    <t>19/07/09-18/07/12</t>
  </si>
  <si>
    <t>ΕΥΡΥΤΑΝΙΑ</t>
  </si>
  <si>
    <t>31/01/06-30/01/09</t>
  </si>
  <si>
    <t>31/01/09-30/01/12</t>
  </si>
  <si>
    <t>Έχει οριστικοποιηθεί μέχρι 30/07/10</t>
  </si>
  <si>
    <t>Δεν υπάρχει Σύμβαση για 1,5 έτη</t>
  </si>
  <si>
    <t xml:space="preserve">ΡΟΔΟΠΗ </t>
  </si>
  <si>
    <t>ΣΕΡΡΕΣ</t>
  </si>
  <si>
    <t>ΠΕΛΛΑ</t>
  </si>
  <si>
    <t xml:space="preserve">ΗΜΑΘΙΑ </t>
  </si>
  <si>
    <t>ΓΡΕΒΕΝΑ</t>
  </si>
  <si>
    <t>ΕΒΡΟΣ</t>
  </si>
  <si>
    <t>ΚΑΒΑΛΑ</t>
  </si>
  <si>
    <t>ΧΑΛΚΙΔΙΚΗ</t>
  </si>
  <si>
    <t xml:space="preserve">ΚΙΛΚΙΣ   </t>
  </si>
  <si>
    <t>ΠΙΕΡΙΑ</t>
  </si>
  <si>
    <t>ΦΛΩΡΙΝΑ</t>
  </si>
  <si>
    <t>ΑΡΤΑ</t>
  </si>
  <si>
    <t>ΜΕΣΣΗΝΙΑ</t>
  </si>
  <si>
    <t>Ν.ΙΩΝΙΑ</t>
  </si>
  <si>
    <t>ΦΩΚΙΔΑ</t>
  </si>
  <si>
    <t>ΥΠΟΛΟΙΠΟ ΚΑΤΑΒΟΛΗΣ έως 12ο 2010</t>
  </si>
  <si>
    <t>12/4/07 - 11/4/10</t>
  </si>
  <si>
    <t>12/4/04  - 11/4/07</t>
  </si>
  <si>
    <t>14/12/05 - 13/12/08</t>
  </si>
  <si>
    <t>12/4/10  - 11/4/13</t>
  </si>
  <si>
    <t>14/12/08 - 13/12/11</t>
  </si>
  <si>
    <t>έχει ελεγχθεί το Α έτος έως 13/12/09</t>
  </si>
  <si>
    <t>13/4/04 - 12/4/07</t>
  </si>
  <si>
    <t>Έως 2006</t>
  </si>
  <si>
    <t>13/4/07 - 12/4/10</t>
  </si>
  <si>
    <t>13/4/10 - 12/4/13</t>
  </si>
  <si>
    <t>23/2/06 - 22/2/09</t>
  </si>
  <si>
    <r>
      <t xml:space="preserve">Δ. ΣΥΚΕΩΝ </t>
    </r>
    <r>
      <rPr>
        <b/>
        <sz val="16"/>
        <rFont val="Arial Greek"/>
        <family val="0"/>
      </rPr>
      <t>"ΠΥΞΙΔΑ"</t>
    </r>
  </si>
  <si>
    <r>
      <t>"ΣΕΙΡΙΟΣ"</t>
    </r>
    <r>
      <rPr>
        <sz val="16"/>
        <rFont val="Arial Greek"/>
        <family val="0"/>
      </rPr>
      <t xml:space="preserve"> ΑΝ.ΤΟΜΕΑΣ </t>
    </r>
  </si>
  <si>
    <r>
      <t>"ΣΕΙΡΙΟΣ"</t>
    </r>
    <r>
      <rPr>
        <sz val="16"/>
        <rFont val="Arial Greek"/>
        <family val="0"/>
      </rPr>
      <t xml:space="preserve"> ΚΕΝ.ΤΟΜΕΑΣ</t>
    </r>
  </si>
  <si>
    <r>
      <t xml:space="preserve">ΑΜΠΕΛΟΚΗΠΩΝ  </t>
    </r>
    <r>
      <rPr>
        <b/>
        <sz val="16"/>
        <rFont val="Arial Greek"/>
        <family val="0"/>
      </rPr>
      <t>"ΔΙΚΤΥΟ ΑΛΦΑ"</t>
    </r>
  </si>
  <si>
    <t>23/4/06 - 22/4/09</t>
  </si>
  <si>
    <t>23/2/09 - 22/2/12</t>
  </si>
  <si>
    <t>23/4/09 - 22/4/12</t>
  </si>
  <si>
    <t>2/3/04 - 1/3/07</t>
  </si>
  <si>
    <t>έχει απ/ρωθεί &amp; συνέδριο 5.949,89€</t>
  </si>
  <si>
    <t>2/3/07 - 1/3/10</t>
  </si>
  <si>
    <t>2/3/10 - 1/3/13</t>
  </si>
  <si>
    <t>11/1/05 - 10/1/08</t>
  </si>
  <si>
    <t>11/1/08 - 10/1/11</t>
  </si>
  <si>
    <t>έχει ελεγχθεί Α &amp; Β έτος έως 10/1/10</t>
  </si>
  <si>
    <t>22/3/05 - 21/3/08</t>
  </si>
  <si>
    <t>22/3/08 - 21/3/11</t>
  </si>
  <si>
    <t>δεν έχει οριστικοποιηθεί το Α έτος</t>
  </si>
  <si>
    <t>έχει ελεγχθεί 1,5 έτος έως 10/6/09</t>
  </si>
  <si>
    <t>23/3/05 - 22/3/08</t>
  </si>
  <si>
    <t>23/3/08 - 22/3/11</t>
  </si>
  <si>
    <t>έχει ελεγχθεί Α &amp; Β έτος έως 22/3/10</t>
  </si>
  <si>
    <t>20/5/06 - 19/5/09</t>
  </si>
  <si>
    <t>20/5/09 - 19/5/12</t>
  </si>
  <si>
    <t>έχει ελεγχθεί Α έτος έως 19/5/2010</t>
  </si>
  <si>
    <t>16/3/04 - 15/3/07</t>
  </si>
  <si>
    <t>16/3/10 - 15/3/13</t>
  </si>
  <si>
    <t>16/3/07 -15/3/10</t>
  </si>
  <si>
    <t>11/12/03 - 10/12/04</t>
  </si>
  <si>
    <t>11/12/06 - 10/12/09</t>
  </si>
  <si>
    <t>11/12/09 - 10/12/12</t>
  </si>
  <si>
    <t>1/1/06 - 31/12/08</t>
  </si>
  <si>
    <t xml:space="preserve">έχει αποπληρωθεί, εκρεμεί έλεγχος Γέτους  </t>
  </si>
  <si>
    <t>1/1/09 - 31/12/11</t>
  </si>
  <si>
    <t>2/11/06 - 1/11/09</t>
  </si>
  <si>
    <t>2/11/09 - 1/11/12</t>
  </si>
  <si>
    <t>ΝΕΑ ΣΥΜ/ΣΗ 13 μήνες πρ/γιστικά</t>
  </si>
  <si>
    <t>11/7/07 - 10/07/10</t>
  </si>
  <si>
    <t>δεν έχουν ελεγχθεί τα 2 έτη</t>
  </si>
  <si>
    <t>11/7/10 -10/7/13</t>
  </si>
  <si>
    <t>ΔΕΝ ΕΧΕΙ ΣΥΜΒΑΣΗ</t>
  </si>
  <si>
    <t>ΝΕΑ ΣΥΜ/ΣΗ 10 μήνες πρ/γιστικά</t>
  </si>
  <si>
    <r>
      <t>ΝΕΑ ΣΥΜ/ΣΗ 1</t>
    </r>
    <r>
      <rPr>
        <b/>
        <vertAlign val="superscript"/>
        <sz val="12"/>
        <rFont val="Arial"/>
        <family val="2"/>
      </rPr>
      <t>ο</t>
    </r>
    <r>
      <rPr>
        <b/>
        <sz val="12"/>
        <rFont val="Arial"/>
        <family val="2"/>
      </rPr>
      <t xml:space="preserve"> έτος προϋπ/γιστικά</t>
    </r>
  </si>
  <si>
    <r>
      <t>ΝΕΑ ΣΥΜ/ΣΗ 1</t>
    </r>
    <r>
      <rPr>
        <b/>
        <vertAlign val="superscript"/>
        <sz val="12"/>
        <rFont val="Arial"/>
        <family val="2"/>
      </rPr>
      <t xml:space="preserve">ο </t>
    </r>
    <r>
      <rPr>
        <b/>
        <sz val="12"/>
        <rFont val="Arial"/>
        <family val="2"/>
      </rPr>
      <t>&amp; 2</t>
    </r>
    <r>
      <rPr>
        <b/>
        <vertAlign val="superscript"/>
        <sz val="12"/>
        <rFont val="Arial"/>
        <family val="2"/>
      </rPr>
      <t>ο</t>
    </r>
    <r>
      <rPr>
        <b/>
        <sz val="12"/>
        <rFont val="Arial"/>
        <family val="2"/>
      </rPr>
      <t xml:space="preserve"> έτος πρ/στικά</t>
    </r>
  </si>
  <si>
    <t xml:space="preserve">δεν έχει ελεγχθεί </t>
  </si>
  <si>
    <t>ΝΕΑ ΣΥΜ/ΣΗ 8 μήνες πρ/γιστικά</t>
  </si>
  <si>
    <r>
      <t>ΝΕΑ ΣΥΜ/ΣΗ 1</t>
    </r>
    <r>
      <rPr>
        <b/>
        <vertAlign val="superscript"/>
        <sz val="12"/>
        <rFont val="Arial"/>
        <family val="2"/>
      </rPr>
      <t xml:space="preserve">ο </t>
    </r>
    <r>
      <rPr>
        <b/>
        <sz val="12"/>
        <rFont val="Arial"/>
        <family val="2"/>
      </rPr>
      <t>έτος &amp; 10 μήνες πρ.</t>
    </r>
  </si>
  <si>
    <r>
      <t>ΝΕΑ ΣΥΜ/ΣΗ 1</t>
    </r>
    <r>
      <rPr>
        <b/>
        <vertAlign val="superscript"/>
        <sz val="12"/>
        <rFont val="Arial"/>
        <family val="2"/>
      </rPr>
      <t>ο</t>
    </r>
    <r>
      <rPr>
        <b/>
        <sz val="12"/>
        <rFont val="Arial"/>
        <family val="2"/>
      </rPr>
      <t xml:space="preserve"> έτος &amp; 8 μήνες πρ.</t>
    </r>
  </si>
  <si>
    <t>ΝΕΑ ΣΥΜ/ΣΗ 9 μήνες πρ/γιστικά</t>
  </si>
  <si>
    <t>05/10/10-04/10/13</t>
  </si>
  <si>
    <t>ΗΡΑΚΛΕΙΟ ΚΡΗΤΗΣ</t>
  </si>
  <si>
    <t>01/12/05-30/11/08</t>
  </si>
  <si>
    <t>01/12/08-30/11/11</t>
  </si>
  <si>
    <t xml:space="preserve">έχει ελεγχθεί εως Α εξάμ.Β έτους(31/05/10) </t>
  </si>
  <si>
    <t>ΙΛΙΟΝ-ΠΕΤΡΟΥΠΟΛΗ-ΚΑΜΑΤΕΡΟ</t>
  </si>
  <si>
    <t>28/01/06-27-01-09</t>
  </si>
  <si>
    <t>28/01/09-27/01/12</t>
  </si>
  <si>
    <t>έχει ελεγχθεί έως το Α έτος(27/01/10)</t>
  </si>
  <si>
    <t>ΝΕΑ ΣΜΥΡΝΗ-ΑΓΙΟΣ ΔΗΜΗΤΡΙΟΣ</t>
  </si>
  <si>
    <t>03/03/2006-02/03/2009</t>
  </si>
  <si>
    <t>03/03/2009-02/03/2012</t>
  </si>
  <si>
    <t>ΝΕΑ ΣΥΜ/ΣΗ 1,5 έτοςπροϋπολογιστικά</t>
  </si>
  <si>
    <t>ΑΧΑΙΑ</t>
  </si>
  <si>
    <t>31/05/04-30/05/07</t>
  </si>
  <si>
    <t>31/05/07-30/05/10</t>
  </si>
  <si>
    <t>31/05/10-30/05/13</t>
  </si>
  <si>
    <t>ΝΕΑ ΣΥΜ/ΣΗ 0,5 έτοςπροϋπολογιστικά</t>
  </si>
  <si>
    <t>ΠΕΡΙΣΤΕΡΙ</t>
  </si>
  <si>
    <t>11/09/04-10/09/07</t>
  </si>
  <si>
    <t>11/09/07-10/09/10</t>
  </si>
  <si>
    <t xml:space="preserve">Έχει ελεχθεί έως το Α έτος , το Β έτος απολογιστικά, Γ έτος προυπολογιστικά  </t>
  </si>
  <si>
    <t>11/09/11-10/09/13</t>
  </si>
  <si>
    <t>ΡΕΘΥΜΝΟ</t>
  </si>
  <si>
    <t>11/12/03-10/12/06</t>
  </si>
  <si>
    <t>11/12/06-10/12/09</t>
  </si>
  <si>
    <t>11/12/09-10/12/12</t>
  </si>
  <si>
    <t>ΝΕΑ ΣΥΜ/ΣΗ 1 έτοςπροϋπολογιστικά</t>
  </si>
  <si>
    <t>ΖΩΓΡΑΦΟΥ</t>
  </si>
  <si>
    <t>13/07/03-12/07/06</t>
  </si>
  <si>
    <t>13/07/06-12/07/09</t>
  </si>
  <si>
    <t>13/07/09-12/07/12</t>
  </si>
  <si>
    <t>ΧΑΝΙΑ</t>
  </si>
  <si>
    <t>25/09/04-24/09/07</t>
  </si>
  <si>
    <t>25/09/07-24/09/10</t>
  </si>
  <si>
    <t>Έχει ελεχθεί έως το Β έτος, το Γ έτος απολογιστικά</t>
  </si>
  <si>
    <t>25/09/10-24/09/13</t>
  </si>
  <si>
    <t>ΧΟΛΑΡΓΟΣ -ΑΓΙΑ ΠΑΡΑΣΚΕΥΗ</t>
  </si>
  <si>
    <t>02/03/04-01/03/07</t>
  </si>
  <si>
    <t>02/03/07-01/03/10</t>
  </si>
  <si>
    <t>02/03/10-01/03/13</t>
  </si>
  <si>
    <t>ΝΕΑ ΣΥΜ/ΣΗ 9 μήνες προυπολογιστικά</t>
  </si>
  <si>
    <t>ΔΙΑΔΗΜΟΤΙΚΟ</t>
  </si>
  <si>
    <t>17/09/04-16/09/07</t>
  </si>
  <si>
    <t>17/09/07-16/09/10</t>
  </si>
  <si>
    <t xml:space="preserve">Α΄, Β και Γ έτος απολογιστικά  </t>
  </si>
  <si>
    <t>17/09/10-16/09/13</t>
  </si>
  <si>
    <r>
      <t>ΝΕΑ ΣΥΜ/ΣΗ 1</t>
    </r>
    <r>
      <rPr>
        <b/>
        <vertAlign val="superscript"/>
        <sz val="12"/>
        <rFont val="Arial"/>
        <family val="2"/>
      </rPr>
      <t xml:space="preserve">ο </t>
    </r>
    <r>
      <rPr>
        <b/>
        <sz val="12"/>
        <rFont val="Arial"/>
        <family val="2"/>
      </rPr>
      <t>&amp; 2</t>
    </r>
    <r>
      <rPr>
        <b/>
        <vertAlign val="superscript"/>
        <sz val="12"/>
        <rFont val="Arial"/>
        <family val="2"/>
      </rPr>
      <t>ο</t>
    </r>
    <r>
      <rPr>
        <b/>
        <sz val="12"/>
        <rFont val="Arial"/>
        <family val="2"/>
      </rPr>
      <t xml:space="preserve"> έτος &amp; 1 μήνα 3ου έτους πρ/στικά</t>
    </r>
  </si>
  <si>
    <t xml:space="preserve">ΝΕΑ ΣΥΜΒΑΣΗ 1,5 προυπολογιστικά </t>
  </si>
  <si>
    <t>ΚΟΖΑΝΗ</t>
  </si>
  <si>
    <t>12/12/04-11/12/07</t>
  </si>
  <si>
    <t>ΕΧΕΙ ΑΠΟΠΛΗΡΩΘΕΙ</t>
  </si>
  <si>
    <t>12/12/07-11/12/10</t>
  </si>
  <si>
    <t xml:space="preserve">ΕΧΕΙ ΟΡΙΣΤΙΚΟΠΟΙΗΘΕΙ ΜΕΧΡΙ 11/12/09 </t>
  </si>
  <si>
    <t>ΚΑΣΤΟΡΙΑ</t>
  </si>
  <si>
    <t>07/05/08-06/05/11</t>
  </si>
  <si>
    <t>ΕΚΚΡΕΜΕΙ Ο ΕΛΕΓΧΟΣ</t>
  </si>
  <si>
    <t>ΑΡΚΑΔΙΑ</t>
  </si>
  <si>
    <t>10/02/07-09/02/10</t>
  </si>
  <si>
    <t>10/02/10-09/02/13</t>
  </si>
  <si>
    <t>ΝΕΑ ΣΥΜΒΑΣΗ προυπολογιστικα 10 μήνες</t>
  </si>
  <si>
    <t>ΗΛΕΙΑ</t>
  </si>
  <si>
    <t>15/05/07-14/05/10</t>
  </si>
  <si>
    <t>ΕΧΕΙ  ΓΙΝΕΙ  Ο ΕΛΕΓΧΟΣ</t>
  </si>
  <si>
    <t>15/05/10-14/05/13</t>
  </si>
  <si>
    <t>ΚΟΡΙΝΘΟΣ</t>
  </si>
  <si>
    <t>25/02/06-24/02/09</t>
  </si>
  <si>
    <t>25/02/09-24/02/12</t>
  </si>
  <si>
    <t>ΛΑΚΩΝΙΑ</t>
  </si>
  <si>
    <t>16/02/05-15/02/08</t>
  </si>
  <si>
    <t>16/02/08-15/02/11</t>
  </si>
  <si>
    <t>ΕΧΕΙ  ΓΙΝΕΙ  Ο ΕΛΕΓΧΟΣ ΣΤΑ ΔΥΟ ΠΡΩΤΑ ΧΡΟΝΙΑ</t>
  </si>
  <si>
    <t>ΒΟΙΩΤΙΑ</t>
  </si>
  <si>
    <t>27/03/04-26/03/07</t>
  </si>
  <si>
    <t>27/03/07-26/03/10</t>
  </si>
  <si>
    <t>ΔΕΝ  ΕΧΕΙ  ΓΙΝΕΙ  Ο  ΕΛΕΓΧΟΣ</t>
  </si>
  <si>
    <t>27/03/10-26/03/13</t>
  </si>
  <si>
    <t xml:space="preserve">ΔΕΝ ΕΧΕΙ ΣΥΜΒΑΣΗ </t>
  </si>
  <si>
    <t>ΕΥΒΟΙΑ</t>
  </si>
  <si>
    <t>27/11/03-26/11/06</t>
  </si>
  <si>
    <t>27/11/06-26/11/09</t>
  </si>
  <si>
    <t>27/11/09-26/11/12</t>
  </si>
  <si>
    <t>ΝΕΑ ΣΥΜΒΑΣΗ 13 μήνες προυπολογιστικά</t>
  </si>
  <si>
    <t xml:space="preserve">ΕΧΕΙ ΑΠΟΠΛΗΡΩΘΕΙ </t>
  </si>
  <si>
    <t>ΕΧΕΙ ΟΡΙΣΤΙΚΟΠΟΙΗΘΕΙ ΜΕΧΡΙ 30/07/10</t>
  </si>
  <si>
    <t xml:space="preserve">ΦΘΙΩΤΙΔΑ </t>
  </si>
  <si>
    <t>24/12/03-23/12/07</t>
  </si>
  <si>
    <t>24/12/07-23/12/10</t>
  </si>
  <si>
    <t>ΕΧΕΙ ΕΛΕΓΧΘΕΙ ΤΟ Α ΚΑΙ Β ΕΤΟΣ</t>
  </si>
  <si>
    <t>ΚΥΚΛΑΔΕΣ</t>
  </si>
  <si>
    <t>22/12/04-21/12/07</t>
  </si>
  <si>
    <t>22/12/07-21/12/10</t>
  </si>
  <si>
    <r>
      <t>ΔΕΝ ΕΧΕΙ ΕΛΕΓΧΘΕΙ.</t>
    </r>
    <r>
      <rPr>
        <b/>
        <sz val="10"/>
        <rFont val="Arial"/>
        <family val="2"/>
      </rPr>
      <t>ΠΡΟΥΠΟΛΟΓΙΣΤΙΚΑ</t>
    </r>
  </si>
  <si>
    <t>ΑΡΓΟΛΙΔΑ</t>
  </si>
  <si>
    <t>28/02/06-27/02/09</t>
  </si>
  <si>
    <t>28/02/09-27/02/12</t>
  </si>
  <si>
    <t>ΕΧΕΙ ΟΡΙΣΤΙΚΟΠΟΙΗΘΕΙ ΜΕΧΡΙ 27/02/10</t>
  </si>
  <si>
    <t>ΚΑΛΛΙΘΕΑ</t>
  </si>
  <si>
    <t>22/03/04-21/03/07</t>
  </si>
  <si>
    <t>22/03/07-21/03/10</t>
  </si>
  <si>
    <t>22/03/10-21/03/13</t>
  </si>
  <si>
    <r>
      <t xml:space="preserve">ΝΕΑ ΣΥΜΒΑΣΗ 9 μήνες </t>
    </r>
    <r>
      <rPr>
        <b/>
        <sz val="10"/>
        <rFont val="Arial"/>
        <family val="2"/>
      </rPr>
      <t>προυπολογιστικά</t>
    </r>
    <r>
      <rPr>
        <sz val="10"/>
        <rFont val="Arial"/>
        <family val="0"/>
      </rPr>
      <t xml:space="preserve"> </t>
    </r>
  </si>
  <si>
    <t>ΗΛΙΟΥΠΟΛΗ</t>
  </si>
  <si>
    <t>31/07/05-30/07/08</t>
  </si>
  <si>
    <t>31/07/08-30/07/11</t>
  </si>
  <si>
    <t>ΑΙΓΑΛΕΩ</t>
  </si>
  <si>
    <t>29/03/05-28/03/08</t>
  </si>
  <si>
    <t>29/03/08-28/03/11</t>
  </si>
  <si>
    <t>ΚΩΣ</t>
  </si>
  <si>
    <t>21/03/05-20/03/08</t>
  </si>
  <si>
    <t>21/03/08-20/03/11</t>
  </si>
  <si>
    <t xml:space="preserve">ΕΧΕΙ ΕΛΕΓΘΕΙ ΤΟ Α ΕΤΟΣ </t>
  </si>
  <si>
    <t>20/09/04-19/09/07</t>
  </si>
  <si>
    <t>20/09/07-19/09/10</t>
  </si>
  <si>
    <t xml:space="preserve">ΕΧΕΙ ΕΛΕΓΘΕΙ ΤΟ Α  ΚΑΙ ΒΕΤΟΣ </t>
  </si>
  <si>
    <t>ΑΧΑΡΝΕΣ</t>
  </si>
  <si>
    <t>13/06/05-12/06/08</t>
  </si>
  <si>
    <t>13/06/08-12/06/11</t>
  </si>
  <si>
    <t>19/07/03-18/07/06</t>
  </si>
  <si>
    <t>07/05/05-06/05/08</t>
  </si>
  <si>
    <t>10/02/04-09/02/07</t>
  </si>
  <si>
    <t>15/05/04-14/05/07</t>
  </si>
  <si>
    <t>ΝΕΑ ΣΥΜΒΑΣΗ  προυπολογιστικα 7 μήνες</t>
  </si>
  <si>
    <t>ΝΕΑ ΣΥΜΒΑΣΗ προυπολογιστικα 22 μήνες</t>
  </si>
  <si>
    <t>ΕΧΟΥΝ ΕΛΕΓΧΘΕΙ Α ΚΑΙ Β ΕΤΟΣ</t>
  </si>
  <si>
    <t>ΑΙΤΩΛΟ ΑΚΑΡΝΑΝΙΑ</t>
  </si>
  <si>
    <t xml:space="preserve">ΓΕΝΙΚΟ ΣΥΝΟΛΟ </t>
  </si>
  <si>
    <t>20-23</t>
  </si>
  <si>
    <t>20/09/10-19/09/13</t>
  </si>
  <si>
    <t>ΔΕΝ ΕΧΕΙ ΣΥΜΒΑΣΗ.ΠΡΟΥΠΟΛΟΓΙΣΤΙΚΑ</t>
  </si>
  <si>
    <t>ΙΩΑΝΝΙΝΑ</t>
  </si>
  <si>
    <t>31/7/05-30/7/08</t>
  </si>
  <si>
    <t>31/7/08-30/7/11</t>
  </si>
  <si>
    <t>έχει αποπληρωθεί το Α΄έτος</t>
  </si>
  <si>
    <t>ΛΗΜΝΟΣ</t>
  </si>
  <si>
    <t>28/1/06-27/1/09</t>
  </si>
  <si>
    <t>28/1/09-27/1/12</t>
  </si>
  <si>
    <t>ΝΕΑ ΣΥΜΒΑΣΗ 2 ΕΤΗ ΠΡΟΫΠΟΛΟΓ.</t>
  </si>
  <si>
    <t>ΛΕΣΒΟΣ</t>
  </si>
  <si>
    <t>25/2/06-24/2/09</t>
  </si>
  <si>
    <t>25/2/09-24/2/12</t>
  </si>
  <si>
    <t>έχει αποπληρωθεί περίπου το Α΄έτος</t>
  </si>
  <si>
    <t>ΖΑΚΥΝΘΟΣ</t>
  </si>
  <si>
    <t>1/6/04-31/5/07</t>
  </si>
  <si>
    <t>1/6/07-31/5/10</t>
  </si>
  <si>
    <t>έχει αποπληρωθεί ως α΄εξ. γ΄έτος</t>
  </si>
  <si>
    <t>1/6/10-31/5/13</t>
  </si>
  <si>
    <t>ΝΕΑ ΣΥΜΒΑΣΗ Α΄ΕΞ.Α΄ΕΤ. ΠΡΟΫΠ.</t>
  </si>
  <si>
    <t>ΤΡΙΚΑΛΑ</t>
  </si>
  <si>
    <t>7/7/03-6/7/06</t>
  </si>
  <si>
    <t>7/7/06-6/7/09</t>
  </si>
  <si>
    <t>7/7/09-6/7/12</t>
  </si>
  <si>
    <t>έχει αποπληρωθεί ως α΄εξ. Α΄έτος</t>
  </si>
  <si>
    <t>ΛΑΡΙΣΑ</t>
  </si>
  <si>
    <t>25/2/03-24/2/06</t>
  </si>
  <si>
    <t xml:space="preserve">έχει αποπληρωθεί </t>
  </si>
  <si>
    <t>έχει αποπληρωθεί  Α΄ΕΞ.Α΄ΕΤΟΣ</t>
  </si>
  <si>
    <t>ΘΕΣΠΡΩΤΙΑ</t>
  </si>
  <si>
    <t>15/9/05-14/9/08</t>
  </si>
  <si>
    <t>15/9/08-14/9/11</t>
  </si>
  <si>
    <t>ΝΕΑ ΣΥΜΒΑΣΗ ΠΡΟΫΠ .2,5 ΕΤΗ</t>
  </si>
  <si>
    <t>16/9/04-15/9/07</t>
  </si>
  <si>
    <t>16/9/07-15/9/10</t>
  </si>
  <si>
    <t>έχει αποπληρωθεί ως Β΄έτος</t>
  </si>
  <si>
    <t>16/9/10-15/9/13</t>
  </si>
  <si>
    <t>ΔΕΝ ΕΧΕΙ ΣΥΜΒΑΣΗ 4 ΜΗΝ.ΠΡΟΫΠ</t>
  </si>
  <si>
    <t>ΧΙΟΣ</t>
  </si>
  <si>
    <t>7/7/04-6/7/07</t>
  </si>
  <si>
    <t>7/7/07-6/7/10</t>
  </si>
  <si>
    <t>7/7/10-6/7/13</t>
  </si>
  <si>
    <t>ΝΕΑ ΣΥΜΒΑΣΗ Ά ΕΞ.Α΄ΕΤΟΣ ΠΡΟΫ</t>
  </si>
  <si>
    <t>ΚΗΦΙΣΙΑ</t>
  </si>
  <si>
    <t>29/5/05-28/5/8</t>
  </si>
  <si>
    <t>29/5/08-28/5/11</t>
  </si>
  <si>
    <t>έχει αποπληρωθεί έως 31/12/10</t>
  </si>
  <si>
    <t>ΞΑΝΘΗ</t>
  </si>
  <si>
    <t>51,210,90</t>
  </si>
  <si>
    <t>ΝΕΑ ΣΥΜΒΑΣΗ ΠΡΟΫΠ. 1,1 ΕΤΗ</t>
  </si>
  <si>
    <t>ΚΑΛΑΜΑΡΙΑ</t>
  </si>
  <si>
    <t>8/10/04-7/10/07</t>
  </si>
  <si>
    <t>8/10/07-7/10/10</t>
  </si>
  <si>
    <t>8/10/10-7/10/13</t>
  </si>
  <si>
    <t>ΔΕΝ ΕΧΕΙ ΣΥΜΒΑΣΗ 3 ΜΗΝ.ΠΡΟΫΠ</t>
  </si>
  <si>
    <t>ΛΕΥΚΑΔΑ</t>
  </si>
  <si>
    <t>9/1/04-8/1/07</t>
  </si>
  <si>
    <t>9/1/07-8/1/10</t>
  </si>
  <si>
    <t>9/1/10-8/1/13</t>
  </si>
  <si>
    <t>ΝΕΑ ΣΥΜΒΑΣΗ Α΄ΕΤΟΣ ΠΡΟΫΠΟΛ.</t>
  </si>
  <si>
    <t>ΣΑΜΟΣ</t>
  </si>
  <si>
    <t>13/7/03-14/7/07</t>
  </si>
  <si>
    <t>13/7/07-14/7/10</t>
  </si>
  <si>
    <t>13/7/10-14/7/13</t>
  </si>
  <si>
    <t>ΝΕΑ ΣΥΜΒΑΣΗ ΠΡΟΫΠ. 2,7 ΕΤΗ</t>
  </si>
  <si>
    <t>ΚΑΡΔΙΤΣΑ</t>
  </si>
  <si>
    <t>27/11/09-27/11/12</t>
  </si>
  <si>
    <t>ΜΑΓΝΗΣΙΑ</t>
  </si>
  <si>
    <t>30/7/04-29/7/07</t>
  </si>
  <si>
    <t>30/7/07-29/7/10</t>
  </si>
  <si>
    <t>έχει αποπληρωθεί έως Α΄ΕΞ.Γ΄ΕΤΟΣ</t>
  </si>
  <si>
    <t>30/7/10-29/7/13</t>
  </si>
  <si>
    <t>ΝΕΑ ΣΥΜΒΑΣΗ ΠΡΟΫΠΟΛ.6 ΜΗΝΕΣ</t>
  </si>
  <si>
    <t>ΠΡΕΒΕΖΑ</t>
  </si>
  <si>
    <t>25/5/03-24/5/06</t>
  </si>
  <si>
    <t>25/5/06-24/5/09</t>
  </si>
  <si>
    <t>25/5/09-24/5/12</t>
  </si>
  <si>
    <t>ΝΕΑ ΣΥΜΒΑΣΗ ΠΡΟΫΠΟΛ.7 ΜΗΝΕΣ</t>
  </si>
  <si>
    <t>ΚΕΡΚΥΡΑ</t>
  </si>
  <si>
    <t>18/5/03-17/5/06</t>
  </si>
  <si>
    <t>18/5/03-17/5/07</t>
  </si>
  <si>
    <t>18/5/03-17/5/08</t>
  </si>
  <si>
    <t>45 - 46</t>
  </si>
  <si>
    <t>ΚΕΦΑΛΛΟΝΙΑ ΙΘΑΚΗ</t>
  </si>
  <si>
    <t>ΓΕΝΙΚΟ ΣΥΝΟΛΟ ΚΑΤΑΒΟΛΩΝ 2009 -2010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</si>
</sst>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_ ;[Red]\-#,##0.00\ "/>
  </numFmts>
  <fonts count="17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 Greek"/>
      <family val="0"/>
    </font>
    <font>
      <b/>
      <sz val="16"/>
      <name val="Arial Greek"/>
      <family val="0"/>
    </font>
    <font>
      <b/>
      <vertAlign val="superscript"/>
      <sz val="12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22"/>
      <name val="Arial"/>
      <family val="0"/>
    </font>
    <font>
      <b/>
      <sz val="2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80" fontId="3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2" xfId="0" applyFont="1" applyBorder="1" applyAlignment="1">
      <alignment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80" fontId="3" fillId="0" borderId="5" xfId="0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80" fontId="3" fillId="0" borderId="5" xfId="0" applyNumberFormat="1" applyFont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80" fontId="5" fillId="0" borderId="4" xfId="0" applyNumberFormat="1" applyFont="1" applyBorder="1" applyAlignment="1">
      <alignment horizontal="right"/>
    </xf>
    <xf numFmtId="180" fontId="5" fillId="0" borderId="4" xfId="0" applyNumberFormat="1" applyFont="1" applyBorder="1" applyAlignment="1">
      <alignment/>
    </xf>
    <xf numFmtId="180" fontId="5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180" fontId="5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/>
    </xf>
    <xf numFmtId="180" fontId="4" fillId="0" borderId="3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/>
    </xf>
    <xf numFmtId="180" fontId="5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80" fontId="5" fillId="0" borderId="6" xfId="0" applyNumberFormat="1" applyFont="1" applyBorder="1" applyAlignment="1">
      <alignment horizontal="right"/>
    </xf>
    <xf numFmtId="180" fontId="5" fillId="0" borderId="6" xfId="0" applyNumberFormat="1" applyFont="1" applyBorder="1" applyAlignment="1">
      <alignment/>
    </xf>
    <xf numFmtId="180" fontId="4" fillId="0" borderId="6" xfId="0" applyNumberFormat="1" applyFont="1" applyBorder="1" applyAlignment="1">
      <alignment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80" fontId="3" fillId="0" borderId="7" xfId="0" applyNumberFormat="1" applyFont="1" applyBorder="1" applyAlignment="1">
      <alignment horizontal="right"/>
    </xf>
    <xf numFmtId="180" fontId="3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180" fontId="5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180" fontId="5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" fillId="0" borderId="9" xfId="0" applyFont="1" applyBorder="1" applyAlignment="1">
      <alignment/>
    </xf>
    <xf numFmtId="180" fontId="5" fillId="0" borderId="1" xfId="0" applyNumberFormat="1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180" fontId="5" fillId="0" borderId="9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80" fontId="3" fillId="2" borderId="1" xfId="0" applyNumberFormat="1" applyFont="1" applyFill="1" applyBorder="1" applyAlignment="1">
      <alignment/>
    </xf>
    <xf numFmtId="180" fontId="6" fillId="0" borderId="6" xfId="0" applyNumberFormat="1" applyFont="1" applyBorder="1" applyAlignment="1">
      <alignment/>
    </xf>
    <xf numFmtId="180" fontId="3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180" fontId="3" fillId="3" borderId="1" xfId="0" applyNumberFormat="1" applyFont="1" applyFill="1" applyBorder="1" applyAlignment="1">
      <alignment/>
    </xf>
    <xf numFmtId="180" fontId="1" fillId="3" borderId="1" xfId="0" applyNumberFormat="1" applyFont="1" applyFill="1" applyBorder="1" applyAlignment="1">
      <alignment/>
    </xf>
    <xf numFmtId="180" fontId="6" fillId="0" borderId="8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6" fillId="0" borderId="8" xfId="0" applyNumberFormat="1" applyFont="1" applyBorder="1" applyAlignment="1">
      <alignment horizontal="right"/>
    </xf>
    <xf numFmtId="180" fontId="6" fillId="0" borderId="8" xfId="0" applyNumberFormat="1" applyFont="1" applyBorder="1" applyAlignment="1">
      <alignment horizontal="right"/>
    </xf>
    <xf numFmtId="180" fontId="4" fillId="0" borderId="7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0" fontId="4" fillId="0" borderId="1" xfId="0" applyFont="1" applyFill="1" applyBorder="1" applyAlignment="1">
      <alignment wrapText="1"/>
    </xf>
    <xf numFmtId="180" fontId="1" fillId="2" borderId="10" xfId="0" applyNumberFormat="1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180" fontId="3" fillId="0" borderId="7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80" fontId="3" fillId="0" borderId="8" xfId="0" applyNumberFormat="1" applyFont="1" applyBorder="1" applyAlignment="1">
      <alignment/>
    </xf>
    <xf numFmtId="180" fontId="6" fillId="0" borderId="6" xfId="0" applyNumberFormat="1" applyFont="1" applyBorder="1" applyAlignment="1">
      <alignment horizontal="right"/>
    </xf>
    <xf numFmtId="180" fontId="6" fillId="0" borderId="8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180" fontId="1" fillId="3" borderId="1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4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7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6" fillId="0" borderId="6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>
      <alignment/>
    </xf>
    <xf numFmtId="4" fontId="6" fillId="0" borderId="6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8" xfId="0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1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3" borderId="1" xfId="0" applyNumberFormat="1" applyFont="1" applyFill="1" applyBorder="1" applyAlignment="1">
      <alignment/>
    </xf>
    <xf numFmtId="4" fontId="4" fillId="0" borderId="7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180" fontId="3" fillId="0" borderId="1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4" borderId="1" xfId="0" applyNumberFormat="1" applyFont="1" applyFill="1" applyBorder="1" applyAlignment="1">
      <alignment/>
    </xf>
    <xf numFmtId="14" fontId="1" fillId="0" borderId="2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right"/>
    </xf>
    <xf numFmtId="180" fontId="3" fillId="0" borderId="2" xfId="0" applyNumberFormat="1" applyFont="1" applyBorder="1" applyAlignment="1">
      <alignment/>
    </xf>
    <xf numFmtId="180" fontId="5" fillId="0" borderId="6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right"/>
    </xf>
    <xf numFmtId="180" fontId="3" fillId="0" borderId="2" xfId="0" applyNumberFormat="1" applyFont="1" applyBorder="1" applyAlignment="1">
      <alignment horizontal="center"/>
    </xf>
    <xf numFmtId="180" fontId="5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80" fontId="5" fillId="0" borderId="8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180" fontId="6" fillId="0" borderId="10" xfId="0" applyNumberFormat="1" applyFont="1" applyBorder="1" applyAlignment="1">
      <alignment horizontal="right"/>
    </xf>
    <xf numFmtId="180" fontId="6" fillId="0" borderId="6" xfId="0" applyNumberFormat="1" applyFont="1" applyBorder="1" applyAlignment="1">
      <alignment horizontal="right"/>
    </xf>
    <xf numFmtId="180" fontId="6" fillId="0" borderId="8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2" fillId="4" borderId="1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4" fontId="16" fillId="0" borderId="0" xfId="0" applyNumberFormat="1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" fontId="10" fillId="0" borderId="9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0" fontId="3" fillId="3" borderId="10" xfId="0" applyNumberFormat="1" applyFont="1" applyFill="1" applyBorder="1" applyAlignment="1">
      <alignment/>
    </xf>
    <xf numFmtId="180" fontId="3" fillId="3" borderId="2" xfId="0" applyNumberFormat="1" applyFont="1" applyFill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/>
    </xf>
    <xf numFmtId="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workbookViewId="0" topLeftCell="A1">
      <selection activeCell="J36" sqref="J36"/>
    </sheetView>
  </sheetViews>
  <sheetFormatPr defaultColWidth="9.140625" defaultRowHeight="12.75"/>
  <cols>
    <col min="1" max="1" width="9.140625" style="8" customWidth="1"/>
    <col min="2" max="2" width="28.00390625" style="0" customWidth="1"/>
    <col min="3" max="3" width="28.421875" style="11" customWidth="1"/>
    <col min="4" max="4" width="42.8515625" style="0" customWidth="1"/>
    <col min="5" max="5" width="15.421875" style="4" customWidth="1"/>
    <col min="6" max="6" width="13.8515625" style="4" customWidth="1"/>
    <col min="7" max="8" width="14.421875" style="4" customWidth="1"/>
    <col min="9" max="9" width="13.421875" style="4" customWidth="1"/>
    <col min="10" max="10" width="16.28125" style="4" customWidth="1"/>
  </cols>
  <sheetData>
    <row r="1" spans="1:10" ht="12.75" customHeight="1">
      <c r="A1" s="193" t="s">
        <v>5</v>
      </c>
      <c r="B1" s="193" t="s">
        <v>3</v>
      </c>
      <c r="C1" s="195" t="s">
        <v>0</v>
      </c>
      <c r="D1" s="195" t="s">
        <v>1</v>
      </c>
      <c r="E1" s="204" t="s">
        <v>2</v>
      </c>
      <c r="F1" s="203" t="s">
        <v>4</v>
      </c>
      <c r="G1" s="189"/>
      <c r="H1" s="189"/>
      <c r="I1" s="190"/>
      <c r="J1" s="191" t="s">
        <v>13</v>
      </c>
    </row>
    <row r="2" spans="1:10" ht="25.5" customHeight="1" thickBot="1">
      <c r="A2" s="194"/>
      <c r="B2" s="194"/>
      <c r="C2" s="196"/>
      <c r="D2" s="196"/>
      <c r="E2" s="205"/>
      <c r="F2" s="19">
        <v>2007</v>
      </c>
      <c r="G2" s="19">
        <v>2008</v>
      </c>
      <c r="H2" s="19">
        <v>2009</v>
      </c>
      <c r="I2" s="19">
        <v>2010</v>
      </c>
      <c r="J2" s="192"/>
    </row>
    <row r="3" spans="1:10" ht="15.75" customHeight="1" thickTop="1">
      <c r="A3" s="206">
        <v>1</v>
      </c>
      <c r="B3" s="209" t="s">
        <v>17</v>
      </c>
      <c r="C3" s="21" t="s">
        <v>18</v>
      </c>
      <c r="D3" s="22" t="s">
        <v>10</v>
      </c>
      <c r="E3" s="25">
        <v>90366</v>
      </c>
      <c r="F3" s="25">
        <v>64640</v>
      </c>
      <c r="G3" s="25">
        <v>43074.35</v>
      </c>
      <c r="H3" s="25">
        <v>10000</v>
      </c>
      <c r="I3" s="25">
        <v>0</v>
      </c>
      <c r="J3" s="24">
        <v>0</v>
      </c>
    </row>
    <row r="4" spans="1:10" ht="15" customHeight="1">
      <c r="A4" s="207"/>
      <c r="B4" s="210"/>
      <c r="C4" s="9" t="s">
        <v>19</v>
      </c>
      <c r="D4" s="5" t="s">
        <v>7</v>
      </c>
      <c r="E4" s="14" t="s">
        <v>8</v>
      </c>
      <c r="F4" s="26">
        <v>0</v>
      </c>
      <c r="G4" s="26">
        <v>75691.65</v>
      </c>
      <c r="H4" s="26">
        <v>47910.67</v>
      </c>
      <c r="I4" s="26">
        <v>98929.68</v>
      </c>
      <c r="J4" s="13">
        <v>45193.12</v>
      </c>
    </row>
    <row r="5" spans="1:10" ht="16.5" customHeight="1">
      <c r="A5" s="207"/>
      <c r="B5" s="210"/>
      <c r="C5" s="9" t="s">
        <v>20</v>
      </c>
      <c r="D5" s="15" t="s">
        <v>21</v>
      </c>
      <c r="E5" s="14" t="s">
        <v>8</v>
      </c>
      <c r="F5" s="26">
        <v>0</v>
      </c>
      <c r="G5" s="26">
        <v>0</v>
      </c>
      <c r="H5" s="26">
        <v>0</v>
      </c>
      <c r="I5" s="26">
        <v>0</v>
      </c>
      <c r="J5" s="13">
        <v>94080.58</v>
      </c>
    </row>
    <row r="6" spans="1:10" ht="16.5" thickBot="1">
      <c r="A6" s="208"/>
      <c r="B6" s="211"/>
      <c r="C6" s="18" t="s">
        <v>22</v>
      </c>
      <c r="D6" s="27"/>
      <c r="E6" s="31">
        <f aca="true" t="shared" si="0" ref="E6:J6">SUM(E3:E5)</f>
        <v>90366</v>
      </c>
      <c r="F6" s="32">
        <f t="shared" si="0"/>
        <v>64640</v>
      </c>
      <c r="G6" s="32">
        <f t="shared" si="0"/>
        <v>118766</v>
      </c>
      <c r="H6" s="32">
        <f t="shared" si="0"/>
        <v>57910.67</v>
      </c>
      <c r="I6" s="32">
        <f t="shared" si="0"/>
        <v>98929.68</v>
      </c>
      <c r="J6" s="37">
        <f t="shared" si="0"/>
        <v>139273.7</v>
      </c>
    </row>
    <row r="7" spans="1:10" ht="15.75" customHeight="1" thickTop="1">
      <c r="A7" s="206">
        <f>A3+1</f>
        <v>2</v>
      </c>
      <c r="B7" s="212" t="s">
        <v>14</v>
      </c>
      <c r="C7" s="21" t="s">
        <v>9</v>
      </c>
      <c r="D7" s="22" t="s">
        <v>10</v>
      </c>
      <c r="E7" s="25">
        <v>138867.22</v>
      </c>
      <c r="F7" s="23">
        <v>128555.79</v>
      </c>
      <c r="G7" s="23">
        <v>31101</v>
      </c>
      <c r="H7" s="23">
        <v>42195.57</v>
      </c>
      <c r="I7" s="23">
        <v>0</v>
      </c>
      <c r="J7" s="24">
        <v>0</v>
      </c>
    </row>
    <row r="8" spans="1:10" ht="15" customHeight="1">
      <c r="A8" s="207"/>
      <c r="B8" s="213"/>
      <c r="C8" s="9" t="s">
        <v>12</v>
      </c>
      <c r="D8" s="5" t="s">
        <v>11</v>
      </c>
      <c r="E8" s="14" t="s">
        <v>8</v>
      </c>
      <c r="F8" s="12">
        <v>0</v>
      </c>
      <c r="G8" s="12">
        <v>0</v>
      </c>
      <c r="H8" s="12">
        <v>108783.22</v>
      </c>
      <c r="I8" s="12">
        <v>0</v>
      </c>
      <c r="J8" s="13">
        <v>0</v>
      </c>
    </row>
    <row r="9" spans="1:10" ht="15" customHeight="1">
      <c r="A9" s="207"/>
      <c r="B9" s="213"/>
      <c r="C9" s="9" t="s">
        <v>6</v>
      </c>
      <c r="D9" s="5" t="s">
        <v>7</v>
      </c>
      <c r="E9" s="14" t="s">
        <v>8</v>
      </c>
      <c r="F9" s="12">
        <v>0</v>
      </c>
      <c r="G9" s="12">
        <v>0</v>
      </c>
      <c r="H9" s="12">
        <v>38120.94</v>
      </c>
      <c r="I9" s="12">
        <v>209311.24</v>
      </c>
      <c r="J9" s="13">
        <v>128458.81</v>
      </c>
    </row>
    <row r="10" spans="1:10" ht="15.75" customHeight="1">
      <c r="A10" s="207"/>
      <c r="B10" s="213"/>
      <c r="C10" s="9" t="s">
        <v>15</v>
      </c>
      <c r="D10" s="15" t="s">
        <v>16</v>
      </c>
      <c r="E10" s="14" t="s">
        <v>8</v>
      </c>
      <c r="F10" s="12">
        <v>0</v>
      </c>
      <c r="G10" s="12">
        <v>0</v>
      </c>
      <c r="H10" s="12">
        <v>0</v>
      </c>
      <c r="I10" s="12">
        <v>0</v>
      </c>
      <c r="J10" s="13">
        <v>105015.81</v>
      </c>
    </row>
    <row r="11" spans="1:10" ht="16.5" customHeight="1" thickBot="1">
      <c r="A11" s="208"/>
      <c r="B11" s="214"/>
      <c r="C11" s="35" t="s">
        <v>22</v>
      </c>
      <c r="D11" s="17"/>
      <c r="E11" s="33">
        <f aca="true" t="shared" si="1" ref="E11:J11">SUM(E7:E10)</f>
        <v>138867.22</v>
      </c>
      <c r="F11" s="33">
        <f t="shared" si="1"/>
        <v>128555.79</v>
      </c>
      <c r="G11" s="33">
        <f t="shared" si="1"/>
        <v>31101</v>
      </c>
      <c r="H11" s="33">
        <f t="shared" si="1"/>
        <v>189099.73</v>
      </c>
      <c r="I11" s="33">
        <f t="shared" si="1"/>
        <v>209311.24</v>
      </c>
      <c r="J11" s="38">
        <f t="shared" si="1"/>
        <v>233474.62</v>
      </c>
    </row>
    <row r="12" spans="1:10" ht="15.75" customHeight="1" thickTop="1">
      <c r="A12" s="200">
        <f>A7+1</f>
        <v>3</v>
      </c>
      <c r="B12" s="197" t="s">
        <v>23</v>
      </c>
      <c r="C12" s="5" t="s">
        <v>24</v>
      </c>
      <c r="D12" s="5" t="s">
        <v>25</v>
      </c>
      <c r="E12" s="12">
        <v>305339.44</v>
      </c>
      <c r="F12" s="12">
        <v>224124.37</v>
      </c>
      <c r="G12" s="12">
        <v>104550</v>
      </c>
      <c r="H12" s="12">
        <v>128178.3</v>
      </c>
      <c r="I12" s="12">
        <v>0</v>
      </c>
      <c r="J12" s="13">
        <v>0</v>
      </c>
    </row>
    <row r="13" spans="1:10" ht="15" customHeight="1">
      <c r="A13" s="201"/>
      <c r="B13" s="198"/>
      <c r="C13" s="5" t="s">
        <v>26</v>
      </c>
      <c r="D13" s="28" t="s">
        <v>27</v>
      </c>
      <c r="E13" s="14" t="s">
        <v>8</v>
      </c>
      <c r="F13" s="12">
        <v>0</v>
      </c>
      <c r="G13" s="12">
        <v>0</v>
      </c>
      <c r="H13" s="12">
        <v>158389.78</v>
      </c>
      <c r="I13" s="12">
        <v>724697.38</v>
      </c>
      <c r="J13" s="13">
        <v>346096.34</v>
      </c>
    </row>
    <row r="14" spans="1:10" ht="15" customHeight="1" thickBot="1">
      <c r="A14" s="202"/>
      <c r="B14" s="199"/>
      <c r="C14" s="18" t="s">
        <v>22</v>
      </c>
      <c r="D14" s="27"/>
      <c r="E14" s="31">
        <f aca="true" t="shared" si="2" ref="E14:J14">SUM(E12:E13)</f>
        <v>305339.44</v>
      </c>
      <c r="F14" s="32">
        <f t="shared" si="2"/>
        <v>224124.37</v>
      </c>
      <c r="G14" s="32">
        <f t="shared" si="2"/>
        <v>104550</v>
      </c>
      <c r="H14" s="32">
        <f t="shared" si="2"/>
        <v>286568.08</v>
      </c>
      <c r="I14" s="32">
        <f t="shared" si="2"/>
        <v>724697.38</v>
      </c>
      <c r="J14" s="41">
        <f t="shared" si="2"/>
        <v>346096.34</v>
      </c>
    </row>
    <row r="15" spans="1:10" ht="15.75" customHeight="1" thickTop="1">
      <c r="A15" s="200">
        <f>A12+1</f>
        <v>4</v>
      </c>
      <c r="B15" s="197" t="s">
        <v>28</v>
      </c>
      <c r="C15" s="22" t="s">
        <v>29</v>
      </c>
      <c r="D15" s="22" t="s">
        <v>30</v>
      </c>
      <c r="E15" s="14" t="s">
        <v>8</v>
      </c>
      <c r="F15" s="12">
        <v>0</v>
      </c>
      <c r="G15" s="23">
        <v>1338.27</v>
      </c>
      <c r="H15" s="23">
        <v>61703.53</v>
      </c>
      <c r="I15" s="23">
        <v>85854.84</v>
      </c>
      <c r="J15" s="24">
        <v>0</v>
      </c>
    </row>
    <row r="16" spans="1:10" ht="16.5" customHeight="1">
      <c r="A16" s="201"/>
      <c r="B16" s="198"/>
      <c r="C16" s="5" t="s">
        <v>31</v>
      </c>
      <c r="D16" s="5" t="s">
        <v>36</v>
      </c>
      <c r="E16" s="14" t="s">
        <v>8</v>
      </c>
      <c r="F16" s="12">
        <v>0</v>
      </c>
      <c r="G16" s="12">
        <v>0</v>
      </c>
      <c r="H16" s="12">
        <v>0</v>
      </c>
      <c r="I16" s="12">
        <v>71300</v>
      </c>
      <c r="J16" s="13">
        <v>54765</v>
      </c>
    </row>
    <row r="17" spans="1:10" ht="16.5" customHeight="1" thickBot="1">
      <c r="A17" s="202"/>
      <c r="B17" s="199"/>
      <c r="C17" s="18" t="s">
        <v>22</v>
      </c>
      <c r="D17" s="34"/>
      <c r="E17" s="43">
        <f aca="true" t="shared" si="3" ref="E17:J17">SUM(E15:E16)</f>
        <v>0</v>
      </c>
      <c r="F17" s="33">
        <f t="shared" si="3"/>
        <v>0</v>
      </c>
      <c r="G17" s="33">
        <f t="shared" si="3"/>
        <v>1338.27</v>
      </c>
      <c r="H17" s="33">
        <f t="shared" si="3"/>
        <v>61703.53</v>
      </c>
      <c r="I17" s="33">
        <f t="shared" si="3"/>
        <v>157154.84</v>
      </c>
      <c r="J17" s="38">
        <f t="shared" si="3"/>
        <v>54765</v>
      </c>
    </row>
    <row r="18" spans="1:10" ht="18" customHeight="1" thickTop="1">
      <c r="A18" s="200">
        <f>A15+1</f>
        <v>5</v>
      </c>
      <c r="B18" s="197" t="s">
        <v>32</v>
      </c>
      <c r="C18" s="22" t="s">
        <v>33</v>
      </c>
      <c r="D18" s="22" t="s">
        <v>30</v>
      </c>
      <c r="E18" s="23">
        <v>40938</v>
      </c>
      <c r="F18" s="23">
        <v>14700</v>
      </c>
      <c r="G18" s="23">
        <v>14964</v>
      </c>
      <c r="H18" s="23">
        <v>67033.84</v>
      </c>
      <c r="I18" s="23">
        <v>22678.76</v>
      </c>
      <c r="J18" s="42">
        <v>0</v>
      </c>
    </row>
    <row r="19" spans="1:10" ht="18" customHeight="1">
      <c r="A19" s="201"/>
      <c r="B19" s="198"/>
      <c r="C19" s="5" t="s">
        <v>34</v>
      </c>
      <c r="D19" s="5" t="s">
        <v>35</v>
      </c>
      <c r="E19" s="12">
        <v>0</v>
      </c>
      <c r="F19" s="12">
        <v>0</v>
      </c>
      <c r="G19" s="12">
        <v>0</v>
      </c>
      <c r="H19" s="12">
        <v>0</v>
      </c>
      <c r="I19" s="12">
        <v>112838.44</v>
      </c>
      <c r="J19" s="39">
        <v>-29548.06</v>
      </c>
    </row>
    <row r="20" spans="1:10" ht="18" customHeight="1" thickBot="1">
      <c r="A20" s="202"/>
      <c r="B20" s="199"/>
      <c r="C20" s="18" t="s">
        <v>22</v>
      </c>
      <c r="D20" s="34"/>
      <c r="E20" s="36">
        <f aca="true" t="shared" si="4" ref="E20:J20">SUM(E18:E19)</f>
        <v>40938</v>
      </c>
      <c r="F20" s="36">
        <f t="shared" si="4"/>
        <v>14700</v>
      </c>
      <c r="G20" s="36">
        <f t="shared" si="4"/>
        <v>14964</v>
      </c>
      <c r="H20" s="36">
        <f t="shared" si="4"/>
        <v>67033.84</v>
      </c>
      <c r="I20" s="36">
        <f t="shared" si="4"/>
        <v>135517.2</v>
      </c>
      <c r="J20" s="40">
        <f t="shared" si="4"/>
        <v>-29548.06</v>
      </c>
    </row>
    <row r="21" spans="1:10" ht="18.75" thickTop="1">
      <c r="A21" s="29"/>
      <c r="B21" s="30"/>
      <c r="C21" s="2"/>
      <c r="D21" s="16"/>
      <c r="E21" s="20"/>
      <c r="F21" s="20"/>
      <c r="G21" s="20"/>
      <c r="H21" s="20"/>
      <c r="I21" s="20"/>
      <c r="J21" s="20"/>
    </row>
    <row r="22" spans="1:10" ht="18">
      <c r="A22" s="7"/>
      <c r="B22" s="6"/>
      <c r="C22" s="9"/>
      <c r="D22" s="5"/>
      <c r="E22" s="3"/>
      <c r="F22" s="3"/>
      <c r="G22" s="3"/>
      <c r="H22" s="3"/>
      <c r="I22" s="3"/>
      <c r="J22" s="3"/>
    </row>
    <row r="23" spans="1:10" ht="18">
      <c r="A23" s="7"/>
      <c r="B23" s="6"/>
      <c r="C23" s="9"/>
      <c r="D23" s="5"/>
      <c r="E23" s="3"/>
      <c r="F23" s="3"/>
      <c r="G23" s="3"/>
      <c r="H23" s="3"/>
      <c r="I23" s="3"/>
      <c r="J23" s="3"/>
    </row>
    <row r="24" spans="1:10" ht="18">
      <c r="A24" s="7"/>
      <c r="B24" s="1"/>
      <c r="C24" s="9"/>
      <c r="D24" s="5"/>
      <c r="E24" s="3"/>
      <c r="F24" s="3"/>
      <c r="G24" s="3"/>
      <c r="H24" s="3"/>
      <c r="I24" s="3"/>
      <c r="J24" s="3"/>
    </row>
    <row r="25" spans="1:10" ht="18">
      <c r="A25" s="7"/>
      <c r="B25" s="1"/>
      <c r="C25" s="10"/>
      <c r="D25" s="1"/>
      <c r="E25" s="3"/>
      <c r="F25" s="3"/>
      <c r="G25" s="3"/>
      <c r="H25" s="3"/>
      <c r="I25" s="3"/>
      <c r="J25" s="3"/>
    </row>
    <row r="26" spans="1:10" ht="18">
      <c r="A26" s="7"/>
      <c r="B26" s="1"/>
      <c r="C26" s="10"/>
      <c r="D26" s="1"/>
      <c r="E26" s="3"/>
      <c r="F26" s="3"/>
      <c r="G26" s="3"/>
      <c r="H26" s="3"/>
      <c r="I26" s="3"/>
      <c r="J26" s="3"/>
    </row>
    <row r="27" spans="1:10" ht="18">
      <c r="A27" s="7"/>
      <c r="B27" s="1"/>
      <c r="C27" s="10"/>
      <c r="D27" s="1"/>
      <c r="E27" s="3"/>
      <c r="F27" s="3"/>
      <c r="G27" s="3"/>
      <c r="H27" s="3"/>
      <c r="I27" s="3"/>
      <c r="J27" s="3"/>
    </row>
  </sheetData>
  <mergeCells count="17">
    <mergeCell ref="A15:A17"/>
    <mergeCell ref="A18:A20"/>
    <mergeCell ref="B15:B17"/>
    <mergeCell ref="B18:B20"/>
    <mergeCell ref="B12:B14"/>
    <mergeCell ref="A12:A14"/>
    <mergeCell ref="F1:I1"/>
    <mergeCell ref="E1:E2"/>
    <mergeCell ref="A3:A6"/>
    <mergeCell ref="B3:B6"/>
    <mergeCell ref="A7:A11"/>
    <mergeCell ref="B7:B11"/>
    <mergeCell ref="J1:J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9"/>
  <sheetViews>
    <sheetView tabSelected="1" view="pageBreakPreview" zoomScale="60" workbookViewId="0" topLeftCell="A52">
      <selection activeCell="D272" sqref="D272"/>
    </sheetView>
  </sheetViews>
  <sheetFormatPr defaultColWidth="9.140625" defaultRowHeight="12.75"/>
  <cols>
    <col min="1" max="1" width="9.140625" style="8" customWidth="1"/>
    <col min="2" max="2" width="28.00390625" style="0" customWidth="1"/>
    <col min="3" max="3" width="28.421875" style="11" customWidth="1"/>
    <col min="4" max="4" width="43.28125" style="0" customWidth="1"/>
    <col min="5" max="5" width="15.421875" style="4" hidden="1" customWidth="1"/>
    <col min="6" max="6" width="15.00390625" style="4" hidden="1" customWidth="1"/>
    <col min="7" max="7" width="14.421875" style="4" hidden="1" customWidth="1"/>
    <col min="8" max="8" width="18.00390625" style="4" customWidth="1"/>
    <col min="9" max="9" width="25.57421875" style="4" customWidth="1"/>
    <col min="10" max="10" width="18.8515625" style="4" hidden="1" customWidth="1"/>
    <col min="11" max="11" width="29.57421875" style="0" customWidth="1"/>
  </cols>
  <sheetData>
    <row r="1" spans="1:10" ht="16.5" customHeight="1">
      <c r="A1" s="260" t="s">
        <v>5</v>
      </c>
      <c r="B1" s="260" t="s">
        <v>3</v>
      </c>
      <c r="C1" s="262" t="s">
        <v>0</v>
      </c>
      <c r="D1" s="262" t="s">
        <v>1</v>
      </c>
      <c r="E1" s="203" t="s">
        <v>4</v>
      </c>
      <c r="F1" s="189"/>
      <c r="G1" s="189"/>
      <c r="H1" s="189"/>
      <c r="I1" s="190"/>
      <c r="J1" s="204" t="s">
        <v>52</v>
      </c>
    </row>
    <row r="2" spans="1:10" ht="36.75" customHeight="1" thickBot="1">
      <c r="A2" s="261"/>
      <c r="B2" s="261"/>
      <c r="C2" s="199"/>
      <c r="D2" s="199"/>
      <c r="E2" s="64" t="s">
        <v>60</v>
      </c>
      <c r="F2" s="65">
        <v>2007</v>
      </c>
      <c r="G2" s="19">
        <v>2008</v>
      </c>
      <c r="H2" s="19">
        <v>2009</v>
      </c>
      <c r="I2" s="19">
        <v>2010</v>
      </c>
      <c r="J2" s="205"/>
    </row>
    <row r="3" spans="1:10" ht="15.75" customHeight="1" thickTop="1">
      <c r="A3" s="258">
        <v>1</v>
      </c>
      <c r="B3" s="259" t="s">
        <v>42</v>
      </c>
      <c r="C3" s="21" t="s">
        <v>54</v>
      </c>
      <c r="D3" s="62" t="s">
        <v>10</v>
      </c>
      <c r="E3" s="25">
        <v>111731.97</v>
      </c>
      <c r="F3" s="25">
        <v>49200.03</v>
      </c>
      <c r="G3" s="25">
        <v>34171</v>
      </c>
      <c r="H3" s="25">
        <v>35128.79</v>
      </c>
      <c r="I3" s="25">
        <v>0</v>
      </c>
      <c r="J3" s="24">
        <v>0</v>
      </c>
    </row>
    <row r="4" spans="1:10" ht="15" customHeight="1">
      <c r="A4" s="237"/>
      <c r="B4" s="255"/>
      <c r="C4" s="9" t="s">
        <v>53</v>
      </c>
      <c r="D4" s="5" t="s">
        <v>10</v>
      </c>
      <c r="E4" s="14">
        <v>0</v>
      </c>
      <c r="F4" s="14">
        <v>0</v>
      </c>
      <c r="G4" s="14">
        <v>0</v>
      </c>
      <c r="H4" s="26">
        <v>67684.22</v>
      </c>
      <c r="I4" s="26">
        <v>181855.9</v>
      </c>
      <c r="J4" s="13">
        <v>0</v>
      </c>
    </row>
    <row r="5" spans="1:10" ht="16.5" customHeight="1">
      <c r="A5" s="237"/>
      <c r="B5" s="255"/>
      <c r="C5" s="72" t="s">
        <v>56</v>
      </c>
      <c r="D5" s="73" t="s">
        <v>111</v>
      </c>
      <c r="E5" s="14">
        <v>0</v>
      </c>
      <c r="F5" s="14">
        <v>0</v>
      </c>
      <c r="G5" s="14">
        <v>0</v>
      </c>
      <c r="H5" s="14">
        <v>0</v>
      </c>
      <c r="I5" s="26">
        <v>56913.27</v>
      </c>
      <c r="J5" s="75">
        <v>54209.98</v>
      </c>
    </row>
    <row r="6" spans="1:10" ht="15.75" customHeight="1" thickBot="1">
      <c r="A6" s="238"/>
      <c r="B6" s="256"/>
      <c r="C6" s="53" t="s">
        <v>22</v>
      </c>
      <c r="D6" s="56"/>
      <c r="E6" s="55">
        <f>SUM(E3:E5)</f>
        <v>111731.97</v>
      </c>
      <c r="F6" s="57">
        <f>SUM(F3:F5)</f>
        <v>49200.03</v>
      </c>
      <c r="G6" s="57">
        <f>SUM(G3:G5)</f>
        <v>34171</v>
      </c>
      <c r="H6" s="57">
        <f>SUM(H3:H5)</f>
        <v>102813.01000000001</v>
      </c>
      <c r="I6" s="57">
        <f>SUM(I3:I5)</f>
        <v>238769.16999999998</v>
      </c>
      <c r="J6" s="76">
        <v>29209.98</v>
      </c>
    </row>
    <row r="7" spans="1:10" ht="15" customHeight="1" thickTop="1">
      <c r="A7" s="236">
        <f>A3+1</f>
        <v>2</v>
      </c>
      <c r="B7" s="254" t="s">
        <v>37</v>
      </c>
      <c r="C7" s="49" t="s">
        <v>55</v>
      </c>
      <c r="D7" s="62" t="s">
        <v>10</v>
      </c>
      <c r="E7" s="51">
        <v>11492</v>
      </c>
      <c r="F7" s="52">
        <v>39740.6</v>
      </c>
      <c r="G7" s="52">
        <v>27851</v>
      </c>
      <c r="H7" s="52">
        <v>82684.41</v>
      </c>
      <c r="I7" s="52">
        <v>78425.17</v>
      </c>
      <c r="J7" s="77">
        <v>-2188.24</v>
      </c>
    </row>
    <row r="8" spans="1:10" ht="15" customHeight="1">
      <c r="A8" s="237"/>
      <c r="B8" s="255"/>
      <c r="C8" s="9" t="s">
        <v>57</v>
      </c>
      <c r="D8" s="5" t="s">
        <v>58</v>
      </c>
      <c r="E8" s="14">
        <v>0</v>
      </c>
      <c r="F8" s="12">
        <v>0</v>
      </c>
      <c r="G8" s="12">
        <v>0</v>
      </c>
      <c r="H8" s="12">
        <v>0</v>
      </c>
      <c r="I8" s="12">
        <v>198698.63</v>
      </c>
      <c r="J8" s="13">
        <v>21815</v>
      </c>
    </row>
    <row r="9" spans="1:10" ht="15.75" customHeight="1" thickBot="1">
      <c r="A9" s="238"/>
      <c r="B9" s="256"/>
      <c r="C9" s="53" t="s">
        <v>22</v>
      </c>
      <c r="D9" s="56"/>
      <c r="E9" s="55">
        <f>SUM(E7:E8)</f>
        <v>11492</v>
      </c>
      <c r="F9" s="57">
        <f>SUM(F7:F8)</f>
        <v>39740.6</v>
      </c>
      <c r="G9" s="57">
        <f>SUM(G7:G8)</f>
        <v>27851</v>
      </c>
      <c r="H9" s="57">
        <f>SUM(H7:H8)</f>
        <v>82684.41</v>
      </c>
      <c r="I9" s="57">
        <f>SUM(I7:I8)</f>
        <v>277123.8</v>
      </c>
      <c r="J9" s="76">
        <v>9626.76</v>
      </c>
    </row>
    <row r="10" spans="1:10" ht="15" customHeight="1" thickTop="1">
      <c r="A10" s="236">
        <f>A7+1</f>
        <v>3</v>
      </c>
      <c r="B10" s="254" t="s">
        <v>43</v>
      </c>
      <c r="C10" s="60" t="s">
        <v>59</v>
      </c>
      <c r="D10" s="62" t="s">
        <v>10</v>
      </c>
      <c r="E10" s="52">
        <v>107044.63</v>
      </c>
      <c r="F10" s="52">
        <v>53640.37</v>
      </c>
      <c r="G10" s="52">
        <v>26887.99</v>
      </c>
      <c r="H10" s="52">
        <v>10763</v>
      </c>
      <c r="I10" s="52">
        <v>0</v>
      </c>
      <c r="J10" s="77">
        <v>0</v>
      </c>
    </row>
    <row r="11" spans="1:10" ht="15" customHeight="1">
      <c r="A11" s="237"/>
      <c r="B11" s="255"/>
      <c r="C11" s="9" t="s">
        <v>61</v>
      </c>
      <c r="D11" s="5" t="s">
        <v>10</v>
      </c>
      <c r="E11" s="14">
        <v>0</v>
      </c>
      <c r="F11" s="12">
        <v>0</v>
      </c>
      <c r="G11" s="12">
        <v>0</v>
      </c>
      <c r="H11" s="12">
        <v>66830.89</v>
      </c>
      <c r="I11" s="12">
        <v>162431.51</v>
      </c>
      <c r="J11" s="13">
        <v>-17589.59</v>
      </c>
    </row>
    <row r="12" spans="1:10" ht="15.75" customHeight="1">
      <c r="A12" s="237"/>
      <c r="B12" s="255"/>
      <c r="C12" s="72" t="s">
        <v>62</v>
      </c>
      <c r="D12" s="73" t="s">
        <v>111</v>
      </c>
      <c r="E12" s="14"/>
      <c r="F12" s="12"/>
      <c r="G12" s="12"/>
      <c r="H12" s="12"/>
      <c r="I12" s="12">
        <v>38600</v>
      </c>
      <c r="J12" s="75">
        <v>38529</v>
      </c>
    </row>
    <row r="13" spans="1:10" ht="16.5" customHeight="1" thickBot="1">
      <c r="A13" s="238"/>
      <c r="B13" s="256"/>
      <c r="C13" s="53" t="s">
        <v>22</v>
      </c>
      <c r="D13" s="54"/>
      <c r="E13" s="55">
        <f>SUM(E10:E12)</f>
        <v>107044.63</v>
      </c>
      <c r="F13" s="55">
        <f>SUM(F10:F12)</f>
        <v>53640.37</v>
      </c>
      <c r="G13" s="55">
        <f>SUM(G10:G12)</f>
        <v>26887.99</v>
      </c>
      <c r="H13" s="55">
        <f>SUM(H10:H12)</f>
        <v>77593.89</v>
      </c>
      <c r="I13" s="55">
        <f>SUM(I10:I12)</f>
        <v>201031.51</v>
      </c>
      <c r="J13" s="78">
        <v>10939.88</v>
      </c>
    </row>
    <row r="14" spans="1:10" ht="18" customHeight="1" thickTop="1">
      <c r="A14" s="236">
        <f>A10+1</f>
        <v>4</v>
      </c>
      <c r="B14" s="257" t="s">
        <v>64</v>
      </c>
      <c r="C14" s="49" t="s">
        <v>9</v>
      </c>
      <c r="D14" s="50" t="s">
        <v>10</v>
      </c>
      <c r="E14" s="51">
        <v>138867.22</v>
      </c>
      <c r="F14" s="52">
        <v>128555.79</v>
      </c>
      <c r="G14" s="52">
        <v>31101</v>
      </c>
      <c r="H14" s="52">
        <v>42195.57</v>
      </c>
      <c r="I14" s="52">
        <v>0</v>
      </c>
      <c r="J14" s="77">
        <v>0</v>
      </c>
    </row>
    <row r="15" spans="1:10" ht="18" customHeight="1">
      <c r="A15" s="237"/>
      <c r="B15" s="252"/>
      <c r="C15" s="9" t="s">
        <v>12</v>
      </c>
      <c r="D15" s="5" t="s">
        <v>11</v>
      </c>
      <c r="E15" s="14">
        <v>0</v>
      </c>
      <c r="F15" s="12">
        <v>0</v>
      </c>
      <c r="G15" s="12">
        <v>0</v>
      </c>
      <c r="H15" s="12">
        <v>35409</v>
      </c>
      <c r="I15" s="12">
        <v>73374.22</v>
      </c>
      <c r="J15" s="13">
        <v>0</v>
      </c>
    </row>
    <row r="16" spans="1:10" ht="18" customHeight="1">
      <c r="A16" s="237"/>
      <c r="B16" s="252"/>
      <c r="C16" s="9" t="s">
        <v>6</v>
      </c>
      <c r="D16" s="5" t="s">
        <v>7</v>
      </c>
      <c r="E16" s="14">
        <v>0</v>
      </c>
      <c r="F16" s="12">
        <v>0</v>
      </c>
      <c r="G16" s="12">
        <v>0</v>
      </c>
      <c r="H16" s="12">
        <v>38120.94</v>
      </c>
      <c r="I16" s="12">
        <v>359311.21</v>
      </c>
      <c r="J16" s="13">
        <v>128458.81</v>
      </c>
    </row>
    <row r="17" spans="1:10" ht="15.75" customHeight="1">
      <c r="A17" s="237"/>
      <c r="B17" s="252"/>
      <c r="C17" s="72" t="s">
        <v>15</v>
      </c>
      <c r="D17" s="73" t="s">
        <v>108</v>
      </c>
      <c r="E17" s="14">
        <v>0</v>
      </c>
      <c r="F17" s="12">
        <v>0</v>
      </c>
      <c r="G17" s="12">
        <v>0</v>
      </c>
      <c r="H17" s="12">
        <v>0</v>
      </c>
      <c r="I17" s="12">
        <v>0</v>
      </c>
      <c r="J17" s="75">
        <v>124533.33</v>
      </c>
    </row>
    <row r="18" spans="1:10" ht="18.75" customHeight="1" thickBot="1">
      <c r="A18" s="238"/>
      <c r="B18" s="253"/>
      <c r="C18" s="53" t="s">
        <v>22</v>
      </c>
      <c r="D18" s="54"/>
      <c r="E18" s="55">
        <f>SUM(E14:E17)</f>
        <v>138867.22</v>
      </c>
      <c r="F18" s="55">
        <f>SUM(F14:F17)</f>
        <v>128555.79</v>
      </c>
      <c r="G18" s="55">
        <f>SUM(G14:G17)</f>
        <v>31101</v>
      </c>
      <c r="H18" s="55">
        <f>SUM(H14:H17)</f>
        <v>115725.51000000001</v>
      </c>
      <c r="I18" s="55">
        <f>SUM(I14:I17)</f>
        <v>432685.43000000005</v>
      </c>
      <c r="J18" s="79">
        <v>102992.14</v>
      </c>
    </row>
    <row r="19" spans="1:10" ht="16.5" customHeight="1" thickTop="1">
      <c r="A19" s="236">
        <f>A14+1</f>
        <v>5</v>
      </c>
      <c r="B19" s="251" t="s">
        <v>65</v>
      </c>
      <c r="C19" s="58" t="s">
        <v>63</v>
      </c>
      <c r="D19" s="62" t="s">
        <v>10</v>
      </c>
      <c r="E19" s="66">
        <v>0</v>
      </c>
      <c r="F19" s="66">
        <v>14570</v>
      </c>
      <c r="G19" s="66">
        <v>35088</v>
      </c>
      <c r="H19" s="66">
        <v>99563.15</v>
      </c>
      <c r="I19" s="59">
        <v>67361.54</v>
      </c>
      <c r="J19" s="80">
        <v>-5719.55</v>
      </c>
    </row>
    <row r="20" spans="1:10" ht="18.75" customHeight="1">
      <c r="A20" s="237"/>
      <c r="B20" s="252"/>
      <c r="C20" s="72" t="s">
        <v>69</v>
      </c>
      <c r="D20" s="73" t="s">
        <v>109</v>
      </c>
      <c r="E20" s="63">
        <v>0</v>
      </c>
      <c r="F20" s="63">
        <v>0</v>
      </c>
      <c r="G20" s="63">
        <v>0</v>
      </c>
      <c r="H20" s="63">
        <v>0</v>
      </c>
      <c r="I20" s="12">
        <v>180600</v>
      </c>
      <c r="J20" s="74">
        <v>164228.67</v>
      </c>
    </row>
    <row r="21" spans="1:10" ht="18.75" customHeight="1" thickBot="1">
      <c r="A21" s="238"/>
      <c r="B21" s="253"/>
      <c r="C21" s="53" t="s">
        <v>22</v>
      </c>
      <c r="D21" s="54"/>
      <c r="E21" s="55">
        <f>SUM(E19:E20)</f>
        <v>0</v>
      </c>
      <c r="F21" s="55">
        <f>SUM(F19:F20)</f>
        <v>14570</v>
      </c>
      <c r="G21" s="55">
        <f>SUM(G19:G20)</f>
        <v>35088</v>
      </c>
      <c r="H21" s="55">
        <f>SUM(H19:H20)</f>
        <v>99563.15</v>
      </c>
      <c r="I21" s="55">
        <f>SUM(I19:I20)</f>
        <v>247961.53999999998</v>
      </c>
      <c r="J21" s="78">
        <v>58509.12</v>
      </c>
    </row>
    <row r="22" spans="1:10" ht="16.5" customHeight="1" thickTop="1">
      <c r="A22" s="236">
        <f>A19+1</f>
        <v>6</v>
      </c>
      <c r="B22" s="251" t="s">
        <v>66</v>
      </c>
      <c r="C22" s="58" t="s">
        <v>68</v>
      </c>
      <c r="D22" s="62" t="s">
        <v>10</v>
      </c>
      <c r="E22" s="52">
        <v>0</v>
      </c>
      <c r="F22" s="52">
        <v>19250</v>
      </c>
      <c r="G22" s="52">
        <v>33212.98</v>
      </c>
      <c r="H22" s="52">
        <v>99665.5</v>
      </c>
      <c r="I22" s="52">
        <v>111011.81</v>
      </c>
      <c r="J22" s="52">
        <v>-11149.84</v>
      </c>
    </row>
    <row r="23" spans="1:10" ht="18.75" customHeight="1">
      <c r="A23" s="237"/>
      <c r="B23" s="252"/>
      <c r="C23" s="72" t="s">
        <v>70</v>
      </c>
      <c r="D23" s="73" t="s">
        <v>110</v>
      </c>
      <c r="E23" s="12"/>
      <c r="F23" s="12"/>
      <c r="G23" s="12"/>
      <c r="H23" s="12"/>
      <c r="I23" s="12">
        <v>186800</v>
      </c>
      <c r="J23" s="74">
        <v>178743.17</v>
      </c>
    </row>
    <row r="24" spans="1:10" ht="18.75" customHeight="1" thickBot="1">
      <c r="A24" s="238"/>
      <c r="B24" s="253"/>
      <c r="C24" s="53" t="s">
        <v>22</v>
      </c>
      <c r="D24" s="54"/>
      <c r="E24" s="55">
        <f>SUM(E22:E23)</f>
        <v>0</v>
      </c>
      <c r="F24" s="55">
        <f>SUM(F22:F23)</f>
        <v>19250</v>
      </c>
      <c r="G24" s="55">
        <f>SUM(G22:G23)</f>
        <v>33212.98</v>
      </c>
      <c r="H24" s="55">
        <f>SUM(H22:H23)</f>
        <v>99665.5</v>
      </c>
      <c r="I24" s="55">
        <f>SUM(I22:I23)</f>
        <v>297811.81</v>
      </c>
      <c r="J24" s="78">
        <v>67593.33</v>
      </c>
    </row>
    <row r="25" spans="1:10" ht="15.75" customHeight="1" thickTop="1">
      <c r="A25" s="236">
        <f>A22+1</f>
        <v>7</v>
      </c>
      <c r="B25" s="245" t="s">
        <v>67</v>
      </c>
      <c r="C25" s="60" t="s">
        <v>71</v>
      </c>
      <c r="D25" s="62" t="s">
        <v>72</v>
      </c>
      <c r="E25" s="52">
        <v>71362</v>
      </c>
      <c r="F25" s="52">
        <v>69797.89</v>
      </c>
      <c r="G25" s="52">
        <v>41965</v>
      </c>
      <c r="H25" s="52">
        <v>35907.33</v>
      </c>
      <c r="I25" s="52">
        <v>0</v>
      </c>
      <c r="J25" s="52">
        <v>0</v>
      </c>
    </row>
    <row r="26" spans="1:10" ht="15" customHeight="1">
      <c r="A26" s="237"/>
      <c r="B26" s="246"/>
      <c r="C26" s="9" t="s">
        <v>73</v>
      </c>
      <c r="D26" s="5" t="s">
        <v>10</v>
      </c>
      <c r="E26" s="12">
        <v>0</v>
      </c>
      <c r="F26" s="12">
        <v>1664.48</v>
      </c>
      <c r="G26" s="67">
        <v>0</v>
      </c>
      <c r="H26" s="12">
        <v>71312.45</v>
      </c>
      <c r="I26" s="12">
        <v>242071.23</v>
      </c>
      <c r="J26" s="12">
        <v>-97282.66</v>
      </c>
    </row>
    <row r="27" spans="1:10" ht="15.75" customHeight="1">
      <c r="A27" s="237"/>
      <c r="B27" s="246"/>
      <c r="C27" s="72" t="s">
        <v>74</v>
      </c>
      <c r="D27" s="73" t="s">
        <v>104</v>
      </c>
      <c r="E27" s="12"/>
      <c r="F27" s="12"/>
      <c r="G27" s="12"/>
      <c r="H27" s="12"/>
      <c r="I27" s="12"/>
      <c r="J27" s="74">
        <v>100600</v>
      </c>
    </row>
    <row r="28" spans="1:10" ht="18.75" customHeight="1" thickBot="1">
      <c r="A28" s="238"/>
      <c r="B28" s="247"/>
      <c r="C28" s="53" t="s">
        <v>22</v>
      </c>
      <c r="D28" s="54"/>
      <c r="E28" s="55">
        <f aca="true" t="shared" si="0" ref="E28:J28">SUM(E25:E27)</f>
        <v>71362</v>
      </c>
      <c r="F28" s="55">
        <f t="shared" si="0"/>
        <v>71462.37</v>
      </c>
      <c r="G28" s="55">
        <f t="shared" si="0"/>
        <v>41965</v>
      </c>
      <c r="H28" s="55">
        <f t="shared" si="0"/>
        <v>107219.78</v>
      </c>
      <c r="I28" s="55">
        <f t="shared" si="0"/>
        <v>242071.23</v>
      </c>
      <c r="J28" s="78">
        <f t="shared" si="0"/>
        <v>3317.3399999999965</v>
      </c>
    </row>
    <row r="29" spans="1:10" ht="15.75" customHeight="1" thickTop="1">
      <c r="A29" s="236">
        <f>A25+1</f>
        <v>8</v>
      </c>
      <c r="B29" s="248" t="s">
        <v>38</v>
      </c>
      <c r="C29" s="60" t="s">
        <v>75</v>
      </c>
      <c r="D29" s="5" t="s">
        <v>10</v>
      </c>
      <c r="E29" s="52">
        <v>62357</v>
      </c>
      <c r="F29" s="52">
        <v>20060</v>
      </c>
      <c r="G29" s="52">
        <v>26607.14</v>
      </c>
      <c r="H29" s="52">
        <v>72635.32</v>
      </c>
      <c r="I29" s="52">
        <v>0</v>
      </c>
      <c r="J29" s="52">
        <v>0</v>
      </c>
    </row>
    <row r="30" spans="1:10" ht="15" customHeight="1">
      <c r="A30" s="237"/>
      <c r="B30" s="249"/>
      <c r="C30" s="9" t="s">
        <v>76</v>
      </c>
      <c r="D30" s="5" t="s">
        <v>77</v>
      </c>
      <c r="E30" s="12">
        <v>0</v>
      </c>
      <c r="F30" s="12">
        <v>0</v>
      </c>
      <c r="G30" s="12">
        <v>0</v>
      </c>
      <c r="H30" s="12">
        <v>17418.76</v>
      </c>
      <c r="I30" s="12">
        <v>218241.49</v>
      </c>
      <c r="J30" s="12">
        <v>15142.99</v>
      </c>
    </row>
    <row r="31" spans="1:10" ht="18.75" customHeight="1" thickBot="1">
      <c r="A31" s="238"/>
      <c r="B31" s="250"/>
      <c r="C31" s="53" t="s">
        <v>22</v>
      </c>
      <c r="D31" s="54"/>
      <c r="E31" s="55">
        <f>SUM(E29:E30)</f>
        <v>62357</v>
      </c>
      <c r="F31" s="55">
        <f>SUM(F29:F30)</f>
        <v>20060</v>
      </c>
      <c r="G31" s="55">
        <f>SUM(G29:G30)</f>
        <v>26607.14</v>
      </c>
      <c r="H31" s="55">
        <f>SUM(H29:H30)</f>
        <v>90054.08</v>
      </c>
      <c r="I31" s="55">
        <f>SUM(I29:I30)</f>
        <v>218241.49</v>
      </c>
      <c r="J31" s="78">
        <v>8143</v>
      </c>
    </row>
    <row r="32" spans="1:10" ht="15.75" customHeight="1" thickTop="1">
      <c r="A32" s="236">
        <f>A29+1</f>
        <v>9</v>
      </c>
      <c r="B32" s="239" t="s">
        <v>44</v>
      </c>
      <c r="C32" s="60" t="s">
        <v>55</v>
      </c>
      <c r="D32" s="5" t="s">
        <v>10</v>
      </c>
      <c r="E32" s="52">
        <v>28870</v>
      </c>
      <c r="F32" s="52">
        <v>35035.41</v>
      </c>
      <c r="G32" s="52">
        <v>82450.29</v>
      </c>
      <c r="H32" s="52">
        <v>82450.29</v>
      </c>
      <c r="I32" s="52">
        <v>61847.54</v>
      </c>
      <c r="J32" s="52">
        <v>0</v>
      </c>
    </row>
    <row r="33" spans="1:10" ht="18.75" customHeight="1">
      <c r="A33" s="237"/>
      <c r="B33" s="240"/>
      <c r="C33" s="265" t="s">
        <v>57</v>
      </c>
      <c r="D33" s="263" t="s">
        <v>159</v>
      </c>
      <c r="E33" s="12">
        <v>0</v>
      </c>
      <c r="F33" s="12">
        <v>0</v>
      </c>
      <c r="G33" s="12">
        <v>0</v>
      </c>
      <c r="H33" s="12">
        <v>0</v>
      </c>
      <c r="I33" s="12">
        <v>191950</v>
      </c>
      <c r="J33" s="267">
        <v>142806.83</v>
      </c>
    </row>
    <row r="34" spans="1:10" ht="15" customHeight="1">
      <c r="A34" s="237"/>
      <c r="B34" s="240"/>
      <c r="C34" s="266"/>
      <c r="D34" s="264"/>
      <c r="E34" s="12"/>
      <c r="F34" s="12"/>
      <c r="G34" s="12"/>
      <c r="H34" s="12"/>
      <c r="I34" s="12"/>
      <c r="J34" s="268"/>
    </row>
    <row r="35" spans="1:10" ht="18.75" customHeight="1" thickBot="1">
      <c r="A35" s="238"/>
      <c r="B35" s="241"/>
      <c r="C35" s="53" t="s">
        <v>22</v>
      </c>
      <c r="D35" s="54"/>
      <c r="E35" s="55">
        <f>SUM(E32:E34)</f>
        <v>28870</v>
      </c>
      <c r="F35" s="55">
        <f>SUM(F32:F34)</f>
        <v>35035.41</v>
      </c>
      <c r="G35" s="55">
        <f>SUM(G32:G34)</f>
        <v>82450.29</v>
      </c>
      <c r="H35" s="55">
        <f>SUM(H32:H34)</f>
        <v>82450.29</v>
      </c>
      <c r="I35" s="55">
        <f>SUM(I32:I34)</f>
        <v>253797.54</v>
      </c>
      <c r="J35" s="78">
        <v>57806.83</v>
      </c>
    </row>
    <row r="36" spans="1:10" ht="15.75" customHeight="1" thickTop="1">
      <c r="A36" s="236">
        <f>A32+1</f>
        <v>10</v>
      </c>
      <c r="B36" s="269" t="s">
        <v>45</v>
      </c>
      <c r="C36" s="60" t="s">
        <v>78</v>
      </c>
      <c r="D36" s="5" t="s">
        <v>10</v>
      </c>
      <c r="E36" s="52">
        <v>22974</v>
      </c>
      <c r="F36" s="52">
        <v>35406</v>
      </c>
      <c r="G36" s="52">
        <v>41462.65</v>
      </c>
      <c r="H36" s="52">
        <v>101558.32</v>
      </c>
      <c r="I36" s="52">
        <v>19925.35</v>
      </c>
      <c r="J36" s="52">
        <v>0</v>
      </c>
    </row>
    <row r="37" spans="1:10" ht="15" customHeight="1">
      <c r="A37" s="237"/>
      <c r="B37" s="270"/>
      <c r="C37" s="9" t="s">
        <v>79</v>
      </c>
      <c r="D37" s="68" t="s">
        <v>80</v>
      </c>
      <c r="E37" s="12">
        <v>0</v>
      </c>
      <c r="F37" s="12">
        <v>0</v>
      </c>
      <c r="G37" s="12">
        <v>0</v>
      </c>
      <c r="H37" s="12">
        <v>0</v>
      </c>
      <c r="I37" s="12">
        <v>195657.9</v>
      </c>
      <c r="J37" s="12">
        <v>102844.47</v>
      </c>
    </row>
    <row r="38" spans="1:10" ht="18.75" customHeight="1" thickBot="1">
      <c r="A38" s="238"/>
      <c r="B38" s="271"/>
      <c r="C38" s="53" t="s">
        <v>22</v>
      </c>
      <c r="D38" s="54"/>
      <c r="E38" s="55">
        <f>SUM(E36:E37)</f>
        <v>22974</v>
      </c>
      <c r="F38" s="55">
        <f>SUM(F36:F37)</f>
        <v>35406</v>
      </c>
      <c r="G38" s="55">
        <f>SUM(G36:G37)</f>
        <v>41462.65</v>
      </c>
      <c r="H38" s="55">
        <f>SUM(H36:H37)</f>
        <v>101558.32</v>
      </c>
      <c r="I38" s="55">
        <f>SUM(I36:I37)</f>
        <v>215583.25</v>
      </c>
      <c r="J38" s="78">
        <v>42844.47</v>
      </c>
    </row>
    <row r="39" spans="1:10" ht="15.75" customHeight="1" thickTop="1">
      <c r="A39" s="236">
        <f>A36+1</f>
        <v>11</v>
      </c>
      <c r="B39" s="239" t="s">
        <v>39</v>
      </c>
      <c r="C39" s="60" t="s">
        <v>75</v>
      </c>
      <c r="D39" s="5" t="s">
        <v>10</v>
      </c>
      <c r="E39" s="52">
        <v>35879.94</v>
      </c>
      <c r="F39" s="52">
        <v>45820.56</v>
      </c>
      <c r="G39" s="52">
        <v>32859.5</v>
      </c>
      <c r="H39" s="52">
        <v>100180.3</v>
      </c>
      <c r="I39" s="52">
        <v>0</v>
      </c>
      <c r="J39" s="52">
        <v>-11179.34</v>
      </c>
    </row>
    <row r="40" spans="1:10" ht="15" customHeight="1">
      <c r="A40" s="237"/>
      <c r="B40" s="240"/>
      <c r="C40" s="9" t="s">
        <v>76</v>
      </c>
      <c r="D40" s="5" t="s">
        <v>81</v>
      </c>
      <c r="E40" s="12">
        <v>0</v>
      </c>
      <c r="F40" s="12">
        <v>0</v>
      </c>
      <c r="G40" s="12">
        <v>0</v>
      </c>
      <c r="H40" s="12">
        <v>0</v>
      </c>
      <c r="I40" s="12">
        <v>216167.93</v>
      </c>
      <c r="J40" s="12">
        <v>140565.193</v>
      </c>
    </row>
    <row r="41" spans="1:10" ht="18.75" customHeight="1" thickBot="1">
      <c r="A41" s="238"/>
      <c r="B41" s="241"/>
      <c r="C41" s="53" t="s">
        <v>22</v>
      </c>
      <c r="D41" s="54"/>
      <c r="E41" s="55">
        <f>SUM(E39:E40)</f>
        <v>35879.94</v>
      </c>
      <c r="F41" s="55">
        <f>SUM(F39:F40)</f>
        <v>45820.56</v>
      </c>
      <c r="G41" s="55">
        <f>SUM(G39:G40)</f>
        <v>32859.5</v>
      </c>
      <c r="H41" s="55">
        <f>SUM(H39:H40)</f>
        <v>100180.3</v>
      </c>
      <c r="I41" s="55">
        <f>SUM(I39:I40)</f>
        <v>216167.93</v>
      </c>
      <c r="J41" s="78">
        <v>54385.85</v>
      </c>
    </row>
    <row r="42" spans="1:10" ht="15.75" customHeight="1" thickTop="1">
      <c r="A42" s="236">
        <f>A39+1</f>
        <v>12</v>
      </c>
      <c r="B42" s="239" t="s">
        <v>40</v>
      </c>
      <c r="C42" s="60" t="s">
        <v>82</v>
      </c>
      <c r="D42" s="5" t="s">
        <v>10</v>
      </c>
      <c r="E42" s="52">
        <v>43956.11</v>
      </c>
      <c r="F42" s="52">
        <v>62360</v>
      </c>
      <c r="G42" s="52">
        <v>23122</v>
      </c>
      <c r="H42" s="52">
        <v>76198.76</v>
      </c>
      <c r="I42" s="52">
        <v>0</v>
      </c>
      <c r="J42" s="52">
        <v>0</v>
      </c>
    </row>
    <row r="43" spans="1:10" ht="15" customHeight="1">
      <c r="A43" s="237"/>
      <c r="B43" s="240"/>
      <c r="C43" s="9" t="s">
        <v>83</v>
      </c>
      <c r="D43" s="5" t="s">
        <v>84</v>
      </c>
      <c r="E43" s="12">
        <v>0</v>
      </c>
      <c r="F43" s="12">
        <v>0</v>
      </c>
      <c r="G43" s="12">
        <v>0</v>
      </c>
      <c r="H43" s="12">
        <v>0</v>
      </c>
      <c r="I43" s="12">
        <v>218597.19</v>
      </c>
      <c r="J43" s="12">
        <v>-7372.87</v>
      </c>
    </row>
    <row r="44" spans="1:10" ht="18.75" customHeight="1" thickBot="1">
      <c r="A44" s="238"/>
      <c r="B44" s="241"/>
      <c r="C44" s="44" t="s">
        <v>22</v>
      </c>
      <c r="D44" s="45"/>
      <c r="E44" s="46">
        <f aca="true" t="shared" si="1" ref="E44:J44">SUM(E42:E43)</f>
        <v>43956.11</v>
      </c>
      <c r="F44" s="47">
        <f t="shared" si="1"/>
        <v>62360</v>
      </c>
      <c r="G44" s="47">
        <f t="shared" si="1"/>
        <v>23122</v>
      </c>
      <c r="H44" s="47">
        <f t="shared" si="1"/>
        <v>76198.76</v>
      </c>
      <c r="I44" s="47">
        <f t="shared" si="1"/>
        <v>218597.19</v>
      </c>
      <c r="J44" s="70">
        <f t="shared" si="1"/>
        <v>-7372.87</v>
      </c>
    </row>
    <row r="45" spans="1:10" ht="15.75" customHeight="1" thickTop="1">
      <c r="A45" s="236">
        <f>A42+1</f>
        <v>13</v>
      </c>
      <c r="B45" s="239" t="s">
        <v>46</v>
      </c>
      <c r="C45" s="49" t="s">
        <v>18</v>
      </c>
      <c r="D45" s="50" t="s">
        <v>10</v>
      </c>
      <c r="E45" s="51">
        <v>90366</v>
      </c>
      <c r="F45" s="51">
        <v>64640</v>
      </c>
      <c r="G45" s="51">
        <v>43074.35</v>
      </c>
      <c r="H45" s="51">
        <v>10000</v>
      </c>
      <c r="I45" s="51">
        <v>0</v>
      </c>
      <c r="J45" s="52">
        <v>0</v>
      </c>
    </row>
    <row r="46" spans="1:10" ht="15" customHeight="1">
      <c r="A46" s="237"/>
      <c r="B46" s="240"/>
      <c r="C46" s="9" t="s">
        <v>19</v>
      </c>
      <c r="D46" s="5" t="s">
        <v>107</v>
      </c>
      <c r="E46" s="14">
        <v>0</v>
      </c>
      <c r="F46" s="26">
        <v>0</v>
      </c>
      <c r="G46" s="26">
        <v>75691.65</v>
      </c>
      <c r="H46" s="26">
        <v>47910.67</v>
      </c>
      <c r="I46" s="26">
        <v>163929.68</v>
      </c>
      <c r="J46" s="12">
        <v>45193.12</v>
      </c>
    </row>
    <row r="47" spans="1:10" ht="18.75" customHeight="1">
      <c r="A47" s="237"/>
      <c r="B47" s="240"/>
      <c r="C47" s="72" t="s">
        <v>20</v>
      </c>
      <c r="D47" s="73" t="s">
        <v>105</v>
      </c>
      <c r="E47" s="14">
        <v>0</v>
      </c>
      <c r="F47" s="26">
        <v>0</v>
      </c>
      <c r="G47" s="26">
        <v>0</v>
      </c>
      <c r="H47" s="26">
        <v>0</v>
      </c>
      <c r="I47" s="26">
        <v>0</v>
      </c>
      <c r="J47" s="74">
        <v>113700</v>
      </c>
    </row>
    <row r="48" spans="1:10" ht="18.75" customHeight="1" thickBot="1">
      <c r="A48" s="238"/>
      <c r="B48" s="241"/>
      <c r="C48" s="44" t="s">
        <v>22</v>
      </c>
      <c r="D48" s="45"/>
      <c r="E48" s="46">
        <f>SUM(E45:E47)</f>
        <v>90366</v>
      </c>
      <c r="F48" s="47">
        <f>SUM(F45:F47)</f>
        <v>64640</v>
      </c>
      <c r="G48" s="47">
        <f>SUM(G45:G47)</f>
        <v>118766</v>
      </c>
      <c r="H48" s="47">
        <f>SUM(H45:H47)</f>
        <v>57910.67</v>
      </c>
      <c r="I48" s="47">
        <f>SUM(I45:I47)</f>
        <v>163929.68</v>
      </c>
      <c r="J48" s="70">
        <v>93893.12</v>
      </c>
    </row>
    <row r="49" spans="1:10" ht="15.75" customHeight="1" thickTop="1">
      <c r="A49" s="236">
        <f>A45+1</f>
        <v>14</v>
      </c>
      <c r="B49" s="239" t="s">
        <v>41</v>
      </c>
      <c r="C49" s="60" t="s">
        <v>85</v>
      </c>
      <c r="D49" s="50" t="s">
        <v>10</v>
      </c>
      <c r="E49" s="52">
        <v>0</v>
      </c>
      <c r="F49" s="52">
        <v>14073.74</v>
      </c>
      <c r="G49" s="52">
        <v>25721</v>
      </c>
      <c r="H49" s="52">
        <v>64493.75</v>
      </c>
      <c r="I49" s="52">
        <v>59946.66</v>
      </c>
      <c r="J49" s="52">
        <v>0</v>
      </c>
    </row>
    <row r="50" spans="1:10" ht="15" customHeight="1">
      <c r="A50" s="237"/>
      <c r="B50" s="240"/>
      <c r="C50" s="9" t="s">
        <v>86</v>
      </c>
      <c r="D50" s="5" t="s">
        <v>87</v>
      </c>
      <c r="E50" s="12">
        <v>0</v>
      </c>
      <c r="F50" s="12">
        <v>0</v>
      </c>
      <c r="G50" s="12">
        <v>0</v>
      </c>
      <c r="H50" s="12">
        <v>0</v>
      </c>
      <c r="I50" s="12">
        <v>124940.8</v>
      </c>
      <c r="J50" s="12">
        <v>-5546.03</v>
      </c>
    </row>
    <row r="51" spans="1:10" ht="16.5" customHeight="1" thickBot="1">
      <c r="A51" s="238"/>
      <c r="B51" s="241"/>
      <c r="C51" s="44" t="s">
        <v>22</v>
      </c>
      <c r="D51" s="45"/>
      <c r="E51" s="46">
        <f aca="true" t="shared" si="2" ref="E51:J51">SUM(E49:E50)</f>
        <v>0</v>
      </c>
      <c r="F51" s="47">
        <f t="shared" si="2"/>
        <v>14073.74</v>
      </c>
      <c r="G51" s="47">
        <f t="shared" si="2"/>
        <v>25721</v>
      </c>
      <c r="H51" s="47">
        <f t="shared" si="2"/>
        <v>64493.75</v>
      </c>
      <c r="I51" s="47">
        <f t="shared" si="2"/>
        <v>184887.46000000002</v>
      </c>
      <c r="J51" s="48">
        <f t="shared" si="2"/>
        <v>-5546.03</v>
      </c>
    </row>
    <row r="52" spans="1:10" ht="15.75" customHeight="1" thickTop="1">
      <c r="A52" s="236">
        <f>A49+1</f>
        <v>15</v>
      </c>
      <c r="B52" s="239" t="s">
        <v>47</v>
      </c>
      <c r="C52" s="60" t="s">
        <v>88</v>
      </c>
      <c r="D52" s="50" t="s">
        <v>10</v>
      </c>
      <c r="E52" s="52">
        <v>95251.04</v>
      </c>
      <c r="F52" s="52">
        <v>41380</v>
      </c>
      <c r="G52" s="52">
        <v>30218.66</v>
      </c>
      <c r="H52" s="52">
        <v>25999</v>
      </c>
      <c r="I52" s="52">
        <v>0</v>
      </c>
      <c r="J52" s="52">
        <v>0</v>
      </c>
    </row>
    <row r="53" spans="1:10" ht="15" customHeight="1">
      <c r="A53" s="237"/>
      <c r="B53" s="240"/>
      <c r="C53" s="9" t="s">
        <v>90</v>
      </c>
      <c r="D53" s="5" t="s">
        <v>10</v>
      </c>
      <c r="E53" s="12">
        <v>0</v>
      </c>
      <c r="F53" s="12">
        <v>0</v>
      </c>
      <c r="G53" s="12">
        <v>0</v>
      </c>
      <c r="H53" s="12">
        <v>55560.85</v>
      </c>
      <c r="I53" s="12">
        <v>164102.51</v>
      </c>
      <c r="J53" s="12">
        <v>-30818.48</v>
      </c>
    </row>
    <row r="54" spans="1:10" ht="15.75" customHeight="1">
      <c r="A54" s="237"/>
      <c r="B54" s="240"/>
      <c r="C54" s="72" t="s">
        <v>89</v>
      </c>
      <c r="D54" s="73" t="s">
        <v>104</v>
      </c>
      <c r="E54" s="12">
        <v>0</v>
      </c>
      <c r="F54" s="12">
        <v>0</v>
      </c>
      <c r="G54" s="12">
        <v>0</v>
      </c>
      <c r="H54" s="12">
        <v>0</v>
      </c>
      <c r="I54" s="12">
        <v>32200</v>
      </c>
      <c r="J54" s="74">
        <v>48811.67</v>
      </c>
    </row>
    <row r="55" spans="1:10" ht="18.75" customHeight="1" thickBot="1">
      <c r="A55" s="238"/>
      <c r="B55" s="241"/>
      <c r="C55" s="44" t="s">
        <v>22</v>
      </c>
      <c r="D55" s="45"/>
      <c r="E55" s="46">
        <f>SUM(E52:E54)</f>
        <v>95251.04</v>
      </c>
      <c r="F55" s="47">
        <f>SUM(F52:F54)</f>
        <v>41380</v>
      </c>
      <c r="G55" s="47">
        <f>SUM(G52:G54)</f>
        <v>30218.66</v>
      </c>
      <c r="H55" s="47">
        <f>SUM(H52:H54)</f>
        <v>81559.85</v>
      </c>
      <c r="I55" s="47">
        <f>SUM(I52:I54)</f>
        <v>196302.51</v>
      </c>
      <c r="J55" s="70">
        <v>9993.19</v>
      </c>
    </row>
    <row r="56" spans="1:10" ht="15.75" customHeight="1" thickTop="1">
      <c r="A56" s="236">
        <f>A52+1</f>
        <v>16</v>
      </c>
      <c r="B56" s="239" t="s">
        <v>48</v>
      </c>
      <c r="C56" s="60" t="s">
        <v>91</v>
      </c>
      <c r="D56" s="50" t="s">
        <v>10</v>
      </c>
      <c r="E56" s="52">
        <f>113129.83</f>
        <v>113129.83</v>
      </c>
      <c r="F56" s="52">
        <v>32220</v>
      </c>
      <c r="G56" s="52">
        <v>27548.03</v>
      </c>
      <c r="H56" s="52">
        <v>3231</v>
      </c>
      <c r="I56" s="52">
        <v>0</v>
      </c>
      <c r="J56" s="52">
        <v>0</v>
      </c>
    </row>
    <row r="57" spans="1:10" ht="15" customHeight="1">
      <c r="A57" s="237"/>
      <c r="B57" s="240"/>
      <c r="C57" s="9" t="s">
        <v>92</v>
      </c>
      <c r="D57" s="68" t="s">
        <v>10</v>
      </c>
      <c r="E57" s="12">
        <v>0</v>
      </c>
      <c r="F57" s="12">
        <v>0</v>
      </c>
      <c r="G57" s="12">
        <v>0</v>
      </c>
      <c r="H57" s="12">
        <v>79424.75</v>
      </c>
      <c r="I57" s="12">
        <v>120700.13</v>
      </c>
      <c r="J57" s="12">
        <v>0</v>
      </c>
    </row>
    <row r="58" spans="1:10" ht="18.75" customHeight="1">
      <c r="A58" s="237"/>
      <c r="B58" s="240"/>
      <c r="C58" s="72" t="s">
        <v>93</v>
      </c>
      <c r="D58" s="73" t="s">
        <v>105</v>
      </c>
      <c r="E58" s="12">
        <v>0</v>
      </c>
      <c r="F58" s="12">
        <v>0</v>
      </c>
      <c r="G58" s="12">
        <v>0</v>
      </c>
      <c r="H58" s="12">
        <v>0</v>
      </c>
      <c r="I58" s="12">
        <v>77200</v>
      </c>
      <c r="J58" s="74">
        <v>18358</v>
      </c>
    </row>
    <row r="59" spans="1:10" ht="18.75" customHeight="1" thickBot="1">
      <c r="A59" s="238"/>
      <c r="B59" s="241"/>
      <c r="C59" s="44" t="s">
        <v>22</v>
      </c>
      <c r="D59" s="45"/>
      <c r="E59" s="46">
        <f>SUM(E56:E58)</f>
        <v>113129.83</v>
      </c>
      <c r="F59" s="47">
        <f>SUM(F56:F58)</f>
        <v>32220</v>
      </c>
      <c r="G59" s="47">
        <f>SUM(G56:G58)</f>
        <v>27548.03</v>
      </c>
      <c r="H59" s="47">
        <f>SUM(H56:H58)</f>
        <v>82655.75</v>
      </c>
      <c r="I59" s="47">
        <f>SUM(I56:I58)</f>
        <v>197900.13</v>
      </c>
      <c r="J59" s="70">
        <v>9358</v>
      </c>
    </row>
    <row r="60" spans="1:10" ht="15.75" customHeight="1" thickTop="1">
      <c r="A60" s="236">
        <f>A56+1</f>
        <v>17</v>
      </c>
      <c r="B60" s="242" t="s">
        <v>49</v>
      </c>
      <c r="C60" s="60" t="s">
        <v>94</v>
      </c>
      <c r="D60" s="61" t="s">
        <v>95</v>
      </c>
      <c r="E60" s="52">
        <v>0</v>
      </c>
      <c r="F60" s="52">
        <v>55760</v>
      </c>
      <c r="G60" s="52">
        <v>18959</v>
      </c>
      <c r="H60" s="52">
        <v>49901</v>
      </c>
      <c r="I60" s="52">
        <v>106595</v>
      </c>
      <c r="J60" s="52">
        <v>-68200</v>
      </c>
    </row>
    <row r="61" spans="1:10" ht="16.5" customHeight="1">
      <c r="A61" s="237"/>
      <c r="B61" s="243"/>
      <c r="C61" s="72" t="s">
        <v>96</v>
      </c>
      <c r="D61" s="73" t="s">
        <v>106</v>
      </c>
      <c r="E61" s="71">
        <v>0</v>
      </c>
      <c r="F61" s="71">
        <v>0</v>
      </c>
      <c r="G61" s="71">
        <v>0</v>
      </c>
      <c r="H61" s="71">
        <v>0</v>
      </c>
      <c r="I61" s="71">
        <v>65000</v>
      </c>
      <c r="J61" s="74">
        <v>179056</v>
      </c>
    </row>
    <row r="62" spans="1:10" ht="18.75" customHeight="1" thickBot="1">
      <c r="A62" s="238"/>
      <c r="B62" s="244"/>
      <c r="C62" s="44" t="s">
        <v>22</v>
      </c>
      <c r="D62" s="45"/>
      <c r="E62" s="46">
        <f>SUM(E60:E61)</f>
        <v>0</v>
      </c>
      <c r="F62" s="47">
        <f>SUM(F60:F61)</f>
        <v>55760</v>
      </c>
      <c r="G62" s="47">
        <f>SUM(G60:G61)</f>
        <v>18959</v>
      </c>
      <c r="H62" s="47">
        <f>SUM(H60:H61)</f>
        <v>49901</v>
      </c>
      <c r="I62" s="47">
        <f>SUM(I60:I61)</f>
        <v>171595</v>
      </c>
      <c r="J62" s="70">
        <v>45856</v>
      </c>
    </row>
    <row r="63" spans="1:10" ht="15.75" customHeight="1" thickTop="1">
      <c r="A63" s="236">
        <f>A60+1</f>
        <v>18</v>
      </c>
      <c r="B63" s="239" t="s">
        <v>50</v>
      </c>
      <c r="C63" s="60" t="s">
        <v>97</v>
      </c>
      <c r="D63" s="68" t="s">
        <v>10</v>
      </c>
      <c r="E63" s="52">
        <v>14467</v>
      </c>
      <c r="F63" s="52">
        <v>21530</v>
      </c>
      <c r="G63" s="52">
        <v>12366</v>
      </c>
      <c r="H63" s="52">
        <v>64707.72</v>
      </c>
      <c r="I63" s="52">
        <v>111527.4</v>
      </c>
      <c r="J63" s="52">
        <v>-37557.94</v>
      </c>
    </row>
    <row r="64" spans="1:10" ht="15.75" customHeight="1">
      <c r="A64" s="237"/>
      <c r="B64" s="240"/>
      <c r="C64" s="72" t="s">
        <v>98</v>
      </c>
      <c r="D64" s="73" t="s">
        <v>99</v>
      </c>
      <c r="E64" s="71">
        <v>0</v>
      </c>
      <c r="F64" s="71">
        <v>0</v>
      </c>
      <c r="G64" s="71">
        <v>0</v>
      </c>
      <c r="H64" s="71">
        <v>0</v>
      </c>
      <c r="I64" s="71">
        <v>25000</v>
      </c>
      <c r="J64" s="74">
        <v>87605.25</v>
      </c>
    </row>
    <row r="65" spans="1:10" ht="18.75" customHeight="1" thickBot="1">
      <c r="A65" s="238"/>
      <c r="B65" s="241"/>
      <c r="C65" s="44" t="s">
        <v>22</v>
      </c>
      <c r="D65" s="45"/>
      <c r="E65" s="46">
        <f>SUM(E63:E64)</f>
        <v>14467</v>
      </c>
      <c r="F65" s="47">
        <f>SUM(F63:F64)</f>
        <v>21530</v>
      </c>
      <c r="G65" s="47">
        <f>SUM(G63:G64)</f>
        <v>12366</v>
      </c>
      <c r="H65" s="47">
        <f>SUM(H63:H64)</f>
        <v>64707.72</v>
      </c>
      <c r="I65" s="47">
        <f>SUM(I63:I64)</f>
        <v>136527.4</v>
      </c>
      <c r="J65" s="70">
        <v>25047.31</v>
      </c>
    </row>
    <row r="66" spans="1:10" ht="15.75" customHeight="1" thickTop="1">
      <c r="A66" s="236">
        <f>A63+1</f>
        <v>19</v>
      </c>
      <c r="B66" s="239" t="s">
        <v>51</v>
      </c>
      <c r="C66" s="60" t="s">
        <v>100</v>
      </c>
      <c r="D66" s="50" t="s">
        <v>101</v>
      </c>
      <c r="E66" s="52">
        <v>0</v>
      </c>
      <c r="F66" s="52">
        <v>13690</v>
      </c>
      <c r="G66" s="52">
        <v>3716</v>
      </c>
      <c r="H66" s="52">
        <v>49999.41</v>
      </c>
      <c r="I66" s="52">
        <v>115293.76</v>
      </c>
      <c r="J66" s="52">
        <v>-17009.18</v>
      </c>
    </row>
    <row r="67" spans="1:10" ht="15" customHeight="1">
      <c r="A67" s="237"/>
      <c r="B67" s="240"/>
      <c r="C67" s="283" t="s">
        <v>102</v>
      </c>
      <c r="D67" s="285" t="s">
        <v>103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69">
        <v>46962.18</v>
      </c>
    </row>
    <row r="68" spans="1:10" ht="18.75" customHeight="1" thickBot="1">
      <c r="A68" s="238"/>
      <c r="B68" s="241"/>
      <c r="C68" s="44" t="s">
        <v>22</v>
      </c>
      <c r="D68" s="45"/>
      <c r="E68" s="46">
        <f>SUM(E66:E67)</f>
        <v>0</v>
      </c>
      <c r="F68" s="47">
        <f>SUM(F66:F67)</f>
        <v>13690</v>
      </c>
      <c r="G68" s="47">
        <f>SUM(G66:G67)</f>
        <v>3716</v>
      </c>
      <c r="H68" s="47">
        <f>SUM(H66:H67)</f>
        <v>49999.41</v>
      </c>
      <c r="I68" s="47">
        <f>SUM(I66:I67)</f>
        <v>115293.76</v>
      </c>
      <c r="J68" s="70">
        <v>14953</v>
      </c>
    </row>
    <row r="69" spans="1:10" ht="15.75" customHeight="1" thickTop="1">
      <c r="A69" s="221" t="s">
        <v>239</v>
      </c>
      <c r="B69" s="223" t="s">
        <v>23</v>
      </c>
      <c r="C69" s="50" t="s">
        <v>24</v>
      </c>
      <c r="D69" s="50" t="s">
        <v>25</v>
      </c>
      <c r="E69" s="51">
        <v>305339.44</v>
      </c>
      <c r="F69" s="52">
        <v>224124.37</v>
      </c>
      <c r="G69" s="52">
        <v>104550</v>
      </c>
      <c r="H69" s="52">
        <v>128178.3</v>
      </c>
      <c r="I69" s="52">
        <v>0</v>
      </c>
      <c r="J69" s="77">
        <v>0</v>
      </c>
    </row>
    <row r="70" spans="1:10" ht="15" customHeight="1">
      <c r="A70" s="198"/>
      <c r="B70" s="224"/>
      <c r="C70" s="5" t="s">
        <v>26</v>
      </c>
      <c r="D70" s="28" t="s">
        <v>27</v>
      </c>
      <c r="E70" s="26">
        <v>0</v>
      </c>
      <c r="F70" s="12">
        <v>0</v>
      </c>
      <c r="G70" s="12">
        <v>0</v>
      </c>
      <c r="H70" s="12">
        <v>158389.78</v>
      </c>
      <c r="I70" s="12">
        <v>834697.38</v>
      </c>
      <c r="J70" s="13">
        <v>29235</v>
      </c>
    </row>
    <row r="71" spans="1:10" ht="15.75" customHeight="1">
      <c r="A71" s="198"/>
      <c r="B71" s="224"/>
      <c r="C71" s="279" t="s">
        <v>112</v>
      </c>
      <c r="D71" s="278" t="s">
        <v>103</v>
      </c>
      <c r="E71" s="26">
        <v>0</v>
      </c>
      <c r="F71" s="12">
        <v>0</v>
      </c>
      <c r="G71" s="12">
        <v>0</v>
      </c>
      <c r="H71" s="12">
        <v>0</v>
      </c>
      <c r="I71" s="12">
        <v>0</v>
      </c>
      <c r="J71" s="144">
        <v>146633.85</v>
      </c>
    </row>
    <row r="72" spans="1:10" ht="18.75" customHeight="1" thickBot="1">
      <c r="A72" s="222"/>
      <c r="B72" s="225"/>
      <c r="C72" s="44" t="s">
        <v>22</v>
      </c>
      <c r="D72" s="45"/>
      <c r="E72" s="46">
        <f>SUM(E69:E71)</f>
        <v>305339.44</v>
      </c>
      <c r="F72" s="46">
        <f>SUM(F69:F71)</f>
        <v>224124.37</v>
      </c>
      <c r="G72" s="46">
        <f>SUM(G69:G71)</f>
        <v>104550</v>
      </c>
      <c r="H72" s="46">
        <f>SUM(H69:H71)</f>
        <v>286568.08</v>
      </c>
      <c r="I72" s="46">
        <f>SUM(I69:I71)</f>
        <v>834697.38</v>
      </c>
      <c r="J72" s="92">
        <v>65868.85</v>
      </c>
    </row>
    <row r="73" spans="1:10" ht="15.75" customHeight="1" thickTop="1">
      <c r="A73" s="221">
        <f>23+1</f>
        <v>24</v>
      </c>
      <c r="B73" s="228" t="s">
        <v>113</v>
      </c>
      <c r="C73" s="50" t="s">
        <v>114</v>
      </c>
      <c r="D73" s="50" t="s">
        <v>25</v>
      </c>
      <c r="E73" s="86">
        <v>33364</v>
      </c>
      <c r="F73" s="52">
        <v>24755.11</v>
      </c>
      <c r="G73" s="52">
        <v>4465.89</v>
      </c>
      <c r="H73" s="52">
        <v>23966.69</v>
      </c>
      <c r="I73" s="52">
        <v>22093.56</v>
      </c>
      <c r="J73" s="77">
        <v>0</v>
      </c>
    </row>
    <row r="74" spans="1:10" ht="15" customHeight="1">
      <c r="A74" s="198"/>
      <c r="B74" s="227"/>
      <c r="C74" s="5" t="s">
        <v>115</v>
      </c>
      <c r="D74" s="5" t="s">
        <v>116</v>
      </c>
      <c r="E74" s="14">
        <v>0</v>
      </c>
      <c r="F74" s="12">
        <v>0</v>
      </c>
      <c r="G74" s="12">
        <v>0</v>
      </c>
      <c r="H74" s="12">
        <v>0</v>
      </c>
      <c r="I74" s="12">
        <v>92799.7</v>
      </c>
      <c r="J74" s="13">
        <v>6283.17</v>
      </c>
    </row>
    <row r="75" spans="1:10" ht="18.75" customHeight="1" thickBot="1">
      <c r="A75" s="222"/>
      <c r="B75" s="229"/>
      <c r="C75" s="44" t="s">
        <v>22</v>
      </c>
      <c r="D75" s="56"/>
      <c r="E75" s="87">
        <f aca="true" t="shared" si="3" ref="E75:J75">SUM(E73:E74)</f>
        <v>33364</v>
      </c>
      <c r="F75" s="87">
        <f t="shared" si="3"/>
        <v>24755.11</v>
      </c>
      <c r="G75" s="87">
        <f t="shared" si="3"/>
        <v>4465.89</v>
      </c>
      <c r="H75" s="87">
        <f t="shared" si="3"/>
        <v>23966.69</v>
      </c>
      <c r="I75" s="87">
        <f t="shared" si="3"/>
        <v>114893.26</v>
      </c>
      <c r="J75" s="79">
        <f t="shared" si="3"/>
        <v>6283.17</v>
      </c>
    </row>
    <row r="76" spans="1:10" ht="28.5" customHeight="1" thickTop="1">
      <c r="A76" s="221">
        <f>A73+1</f>
        <v>25</v>
      </c>
      <c r="B76" s="228" t="s">
        <v>117</v>
      </c>
      <c r="C76" s="50" t="s">
        <v>118</v>
      </c>
      <c r="D76" s="50" t="s">
        <v>25</v>
      </c>
      <c r="E76" s="52">
        <v>51134.22</v>
      </c>
      <c r="F76" s="52">
        <v>26790</v>
      </c>
      <c r="G76" s="52">
        <v>16137</v>
      </c>
      <c r="H76" s="52">
        <v>55280.18</v>
      </c>
      <c r="I76" s="52">
        <v>57359.97</v>
      </c>
      <c r="J76" s="88">
        <v>0</v>
      </c>
    </row>
    <row r="77" spans="1:10" ht="15" customHeight="1">
      <c r="A77" s="198"/>
      <c r="B77" s="227"/>
      <c r="C77" s="5" t="s">
        <v>119</v>
      </c>
      <c r="D77" s="5" t="s">
        <v>120</v>
      </c>
      <c r="E77" s="12">
        <v>0</v>
      </c>
      <c r="F77" s="12">
        <v>0</v>
      </c>
      <c r="G77" s="12">
        <v>0</v>
      </c>
      <c r="H77" s="12">
        <v>0</v>
      </c>
      <c r="I77" s="12">
        <v>163088.73</v>
      </c>
      <c r="J77" s="39">
        <v>7912.08</v>
      </c>
    </row>
    <row r="78" spans="1:10" ht="16.5" customHeight="1" thickBot="1">
      <c r="A78" s="222"/>
      <c r="B78" s="229"/>
      <c r="C78" s="44" t="s">
        <v>22</v>
      </c>
      <c r="D78" s="56"/>
      <c r="E78" s="57">
        <f aca="true" t="shared" si="4" ref="E78:J78">SUM(E76:E77)</f>
        <v>51134.22</v>
      </c>
      <c r="F78" s="57">
        <f t="shared" si="4"/>
        <v>26790</v>
      </c>
      <c r="G78" s="57">
        <f t="shared" si="4"/>
        <v>16137</v>
      </c>
      <c r="H78" s="57">
        <f t="shared" si="4"/>
        <v>55280.18</v>
      </c>
      <c r="I78" s="57">
        <f t="shared" si="4"/>
        <v>220448.7</v>
      </c>
      <c r="J78" s="93">
        <f t="shared" si="4"/>
        <v>7912.08</v>
      </c>
    </row>
    <row r="79" spans="1:10" ht="15.75" customHeight="1" thickTop="1">
      <c r="A79" s="221">
        <f>A76+1</f>
        <v>26</v>
      </c>
      <c r="B79" s="228" t="s">
        <v>121</v>
      </c>
      <c r="C79" s="50" t="s">
        <v>122</v>
      </c>
      <c r="D79" s="50" t="s">
        <v>25</v>
      </c>
      <c r="E79" s="52">
        <v>39663</v>
      </c>
      <c r="F79" s="52">
        <v>26890</v>
      </c>
      <c r="G79" s="52">
        <v>7807</v>
      </c>
      <c r="H79" s="52">
        <v>51029.93</v>
      </c>
      <c r="I79" s="52">
        <v>57499.31</v>
      </c>
      <c r="J79" s="88">
        <v>0</v>
      </c>
    </row>
    <row r="80" spans="1:10" ht="15.75" customHeight="1">
      <c r="A80" s="198"/>
      <c r="B80" s="227"/>
      <c r="C80" s="94" t="s">
        <v>123</v>
      </c>
      <c r="D80" s="73" t="s">
        <v>124</v>
      </c>
      <c r="E80" s="12">
        <v>0</v>
      </c>
      <c r="F80" s="12">
        <v>0</v>
      </c>
      <c r="G80" s="12">
        <v>0</v>
      </c>
      <c r="H80" s="12">
        <v>0</v>
      </c>
      <c r="I80" s="12">
        <v>88900</v>
      </c>
      <c r="J80" s="96">
        <v>59324.5</v>
      </c>
    </row>
    <row r="81" spans="1:10" ht="30.75" customHeight="1" thickBot="1">
      <c r="A81" s="222"/>
      <c r="B81" s="229"/>
      <c r="C81" s="44" t="s">
        <v>22</v>
      </c>
      <c r="D81" s="56"/>
      <c r="E81" s="57">
        <f>SUM(E79:E80)</f>
        <v>39663</v>
      </c>
      <c r="F81" s="57">
        <f>SUM(F79:F80)</f>
        <v>26890</v>
      </c>
      <c r="G81" s="57">
        <f>SUM(G79:G80)</f>
        <v>7807</v>
      </c>
      <c r="H81" s="57">
        <f>SUM(H79:H80)</f>
        <v>51029.93</v>
      </c>
      <c r="I81" s="57">
        <f>SUM(I79:I80)</f>
        <v>146399.31</v>
      </c>
      <c r="J81" s="93">
        <v>29324.5</v>
      </c>
    </row>
    <row r="82" spans="1:10" ht="15.75" customHeight="1" thickTop="1">
      <c r="A82" s="221">
        <f>A79+1</f>
        <v>27</v>
      </c>
      <c r="B82" s="228" t="s">
        <v>125</v>
      </c>
      <c r="C82" s="50" t="s">
        <v>126</v>
      </c>
      <c r="D82" s="50" t="s">
        <v>25</v>
      </c>
      <c r="E82" s="52">
        <v>123519.62</v>
      </c>
      <c r="F82" s="52">
        <v>75280</v>
      </c>
      <c r="G82" s="52">
        <v>27965.38</v>
      </c>
      <c r="H82" s="52">
        <v>26751</v>
      </c>
      <c r="I82" s="52">
        <v>0</v>
      </c>
      <c r="J82" s="88">
        <v>0</v>
      </c>
    </row>
    <row r="83" spans="1:10" ht="15" customHeight="1">
      <c r="A83" s="198"/>
      <c r="B83" s="227"/>
      <c r="C83" s="5" t="s">
        <v>127</v>
      </c>
      <c r="D83" s="81" t="s">
        <v>25</v>
      </c>
      <c r="E83" s="12">
        <v>0</v>
      </c>
      <c r="F83" s="12">
        <v>0</v>
      </c>
      <c r="G83" s="12">
        <v>0</v>
      </c>
      <c r="H83" s="12">
        <v>54824.41</v>
      </c>
      <c r="I83" s="12">
        <v>238537.59</v>
      </c>
      <c r="J83" s="39">
        <v>0</v>
      </c>
    </row>
    <row r="84" spans="1:10" ht="15.75" customHeight="1">
      <c r="A84" s="198"/>
      <c r="B84" s="227"/>
      <c r="C84" s="94" t="s">
        <v>128</v>
      </c>
      <c r="D84" s="73" t="s">
        <v>129</v>
      </c>
      <c r="E84" s="82">
        <v>0</v>
      </c>
      <c r="F84" s="82">
        <v>0</v>
      </c>
      <c r="G84" s="82">
        <v>0</v>
      </c>
      <c r="H84" s="82">
        <v>0</v>
      </c>
      <c r="I84" s="82">
        <v>45092.87</v>
      </c>
      <c r="J84" s="97">
        <v>48480.13</v>
      </c>
    </row>
    <row r="85" spans="1:10" ht="18.75" customHeight="1" thickBot="1">
      <c r="A85" s="222"/>
      <c r="B85" s="229"/>
      <c r="C85" s="44" t="s">
        <v>22</v>
      </c>
      <c r="D85" s="56"/>
      <c r="E85" s="57">
        <f>SUM(E82:E84)</f>
        <v>123519.62</v>
      </c>
      <c r="F85" s="57">
        <f>SUM(F82:F84)</f>
        <v>75280</v>
      </c>
      <c r="G85" s="57">
        <f>SUM(G82:G84)</f>
        <v>27965.38</v>
      </c>
      <c r="H85" s="57">
        <f>SUM(H82:H84)</f>
        <v>81575.41</v>
      </c>
      <c r="I85" s="57">
        <f>SUM(I82:I84)</f>
        <v>283630.46</v>
      </c>
      <c r="J85" s="93">
        <v>24480.13</v>
      </c>
    </row>
    <row r="86" spans="1:10" ht="15.75" customHeight="1" thickTop="1">
      <c r="A86" s="221">
        <f>A82+1</f>
        <v>28</v>
      </c>
      <c r="B86" s="228" t="s">
        <v>130</v>
      </c>
      <c r="C86" s="50" t="s">
        <v>131</v>
      </c>
      <c r="D86" s="50" t="s">
        <v>25</v>
      </c>
      <c r="E86" s="52">
        <v>127000</v>
      </c>
      <c r="F86" s="52">
        <v>139361.27</v>
      </c>
      <c r="G86" s="52">
        <v>23683.92</v>
      </c>
      <c r="H86" s="52">
        <v>0</v>
      </c>
      <c r="I86" s="52">
        <v>0</v>
      </c>
      <c r="J86" s="88">
        <v>0</v>
      </c>
    </row>
    <row r="87" spans="1:10" ht="47.25" customHeight="1">
      <c r="A87" s="198"/>
      <c r="B87" s="227"/>
      <c r="C87" s="5" t="s">
        <v>132</v>
      </c>
      <c r="D87" s="83" t="s">
        <v>133</v>
      </c>
      <c r="E87" s="12">
        <v>0</v>
      </c>
      <c r="F87" s="12">
        <v>0</v>
      </c>
      <c r="G87" s="12">
        <v>82664.18</v>
      </c>
      <c r="H87" s="12">
        <v>36075.64</v>
      </c>
      <c r="I87" s="12">
        <v>195855.18</v>
      </c>
      <c r="J87" s="39">
        <v>53881.61</v>
      </c>
    </row>
    <row r="88" spans="1:10" ht="15.75" customHeight="1">
      <c r="A88" s="198"/>
      <c r="B88" s="227"/>
      <c r="C88" s="279" t="s">
        <v>134</v>
      </c>
      <c r="D88" s="278" t="s">
        <v>103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4">
        <v>43729.33</v>
      </c>
    </row>
    <row r="89" spans="1:10" ht="18.75" customHeight="1" thickBot="1">
      <c r="A89" s="222"/>
      <c r="B89" s="229"/>
      <c r="C89" s="89" t="s">
        <v>22</v>
      </c>
      <c r="D89" s="90"/>
      <c r="E89" s="91">
        <f>SUM(E86:E88)</f>
        <v>127000</v>
      </c>
      <c r="F89" s="91">
        <f>SUM(F86:F88)</f>
        <v>139361.27</v>
      </c>
      <c r="G89" s="91">
        <f>SUM(G86:G88)</f>
        <v>106348.09999999999</v>
      </c>
      <c r="H89" s="91">
        <f>SUM(H86:H88)</f>
        <v>36075.64</v>
      </c>
      <c r="I89" s="91">
        <f>SUM(I86:I88)</f>
        <v>195855.18</v>
      </c>
      <c r="J89" s="93">
        <v>47610.94</v>
      </c>
    </row>
    <row r="90" spans="1:10" ht="15.75" customHeight="1" thickTop="1">
      <c r="A90" s="221">
        <f>A86+1</f>
        <v>29</v>
      </c>
      <c r="B90" s="228" t="s">
        <v>135</v>
      </c>
      <c r="C90" s="50" t="s">
        <v>136</v>
      </c>
      <c r="D90" s="50" t="s">
        <v>25</v>
      </c>
      <c r="E90" s="52">
        <v>213110.28</v>
      </c>
      <c r="F90" s="52">
        <v>63510</v>
      </c>
      <c r="G90" s="52">
        <v>16378.72</v>
      </c>
      <c r="H90" s="52">
        <v>0</v>
      </c>
      <c r="I90" s="52">
        <v>0</v>
      </c>
      <c r="J90" s="88">
        <v>0</v>
      </c>
    </row>
    <row r="91" spans="1:10" ht="15" customHeight="1">
      <c r="A91" s="198"/>
      <c r="B91" s="227"/>
      <c r="C91" s="5" t="s">
        <v>137</v>
      </c>
      <c r="D91" s="81" t="s">
        <v>25</v>
      </c>
      <c r="E91" s="12">
        <v>0</v>
      </c>
      <c r="F91" s="12">
        <v>0</v>
      </c>
      <c r="G91" s="12">
        <v>18047.28</v>
      </c>
      <c r="H91" s="12">
        <v>98685.71</v>
      </c>
      <c r="I91" s="12">
        <v>186871.04</v>
      </c>
      <c r="J91" s="39">
        <v>0</v>
      </c>
    </row>
    <row r="92" spans="1:10" ht="15.75" customHeight="1">
      <c r="A92" s="198"/>
      <c r="B92" s="227"/>
      <c r="C92" s="94" t="s">
        <v>138</v>
      </c>
      <c r="D92" s="73" t="s">
        <v>139</v>
      </c>
      <c r="E92" s="82">
        <v>0</v>
      </c>
      <c r="F92" s="82">
        <v>0</v>
      </c>
      <c r="G92" s="82">
        <v>0</v>
      </c>
      <c r="H92" s="82">
        <v>0</v>
      </c>
      <c r="I92" s="82">
        <v>119200</v>
      </c>
      <c r="J92" s="97">
        <v>39246.25</v>
      </c>
    </row>
    <row r="93" spans="1:10" ht="18.75" customHeight="1" thickBot="1">
      <c r="A93" s="222"/>
      <c r="B93" s="229"/>
      <c r="C93" s="44" t="s">
        <v>22</v>
      </c>
      <c r="D93" s="56"/>
      <c r="E93" s="57">
        <f>SUM(E90:E92)</f>
        <v>213110.28</v>
      </c>
      <c r="F93" s="57">
        <f>SUM(F90:F92)</f>
        <v>63510</v>
      </c>
      <c r="G93" s="57">
        <f>SUM(G90:G92)</f>
        <v>34426</v>
      </c>
      <c r="H93" s="57">
        <f>SUM(H90:H92)</f>
        <v>98685.71</v>
      </c>
      <c r="I93" s="57">
        <f>SUM(I90:I92)</f>
        <v>306071.04000000004</v>
      </c>
      <c r="J93" s="93">
        <v>19246.25</v>
      </c>
    </row>
    <row r="94" spans="1:10" ht="15.75" customHeight="1" thickTop="1">
      <c r="A94" s="221">
        <f>A90+1</f>
        <v>30</v>
      </c>
      <c r="B94" s="228" t="s">
        <v>140</v>
      </c>
      <c r="C94" s="50" t="s">
        <v>141</v>
      </c>
      <c r="D94" s="50" t="s">
        <v>25</v>
      </c>
      <c r="E94" s="52">
        <v>143035.73</v>
      </c>
      <c r="F94" s="52">
        <v>26108.25</v>
      </c>
      <c r="G94" s="52">
        <v>0</v>
      </c>
      <c r="H94" s="52">
        <v>0</v>
      </c>
      <c r="I94" s="52">
        <v>0</v>
      </c>
      <c r="J94" s="88">
        <v>0</v>
      </c>
    </row>
    <row r="95" spans="1:10" ht="15.75" customHeight="1">
      <c r="A95" s="198"/>
      <c r="B95" s="227"/>
      <c r="C95" s="5" t="s">
        <v>142</v>
      </c>
      <c r="D95" s="83" t="s">
        <v>25</v>
      </c>
      <c r="E95" s="12">
        <v>0</v>
      </c>
      <c r="F95" s="12">
        <v>10880</v>
      </c>
      <c r="G95" s="12">
        <v>18441.75</v>
      </c>
      <c r="H95" s="12">
        <v>52138</v>
      </c>
      <c r="I95" s="12">
        <v>76045.79</v>
      </c>
      <c r="J95" s="39">
        <v>0</v>
      </c>
    </row>
    <row r="96" spans="1:10" ht="15.75" customHeight="1">
      <c r="A96" s="198"/>
      <c r="B96" s="227"/>
      <c r="C96" s="94" t="s">
        <v>143</v>
      </c>
      <c r="D96" s="73" t="s">
        <v>124</v>
      </c>
      <c r="E96" s="82">
        <v>0</v>
      </c>
      <c r="F96" s="82">
        <v>0</v>
      </c>
      <c r="G96" s="82">
        <v>0</v>
      </c>
      <c r="H96" s="82">
        <v>0</v>
      </c>
      <c r="I96" s="82">
        <v>107906.11</v>
      </c>
      <c r="J96" s="97">
        <v>100183</v>
      </c>
    </row>
    <row r="97" spans="1:10" ht="18.75" customHeight="1" thickBot="1">
      <c r="A97" s="222"/>
      <c r="B97" s="229"/>
      <c r="C97" s="89" t="s">
        <v>22</v>
      </c>
      <c r="D97" s="90"/>
      <c r="E97" s="91">
        <f>SUM(E94:E96)</f>
        <v>143035.73</v>
      </c>
      <c r="F97" s="91">
        <f>SUM(F94:F96)</f>
        <v>36988.25</v>
      </c>
      <c r="G97" s="91">
        <f>SUM(G94:G96)</f>
        <v>18441.75</v>
      </c>
      <c r="H97" s="91">
        <f>SUM(H94:H96)</f>
        <v>52138</v>
      </c>
      <c r="I97" s="91">
        <f>SUM(I94:I96)</f>
        <v>183951.9</v>
      </c>
      <c r="J97" s="93">
        <v>40183</v>
      </c>
    </row>
    <row r="98" spans="1:10" ht="15.75" customHeight="1" thickTop="1">
      <c r="A98" s="221">
        <f>A94+1</f>
        <v>31</v>
      </c>
      <c r="B98" s="228" t="s">
        <v>144</v>
      </c>
      <c r="C98" s="50" t="s">
        <v>145</v>
      </c>
      <c r="D98" s="50" t="s">
        <v>25</v>
      </c>
      <c r="E98" s="52">
        <v>170941.65</v>
      </c>
      <c r="F98" s="52">
        <v>69200</v>
      </c>
      <c r="G98" s="52">
        <v>34426</v>
      </c>
      <c r="H98" s="52">
        <v>90256.47</v>
      </c>
      <c r="I98" s="52">
        <v>324.59</v>
      </c>
      <c r="J98" s="88">
        <v>0</v>
      </c>
    </row>
    <row r="99" spans="1:10" ht="31.5" customHeight="1">
      <c r="A99" s="198"/>
      <c r="B99" s="227"/>
      <c r="C99" s="5" t="s">
        <v>146</v>
      </c>
      <c r="D99" s="83" t="s">
        <v>147</v>
      </c>
      <c r="E99" s="12">
        <v>0</v>
      </c>
      <c r="F99" s="12">
        <v>0</v>
      </c>
      <c r="G99" s="12">
        <v>0</v>
      </c>
      <c r="H99" s="12">
        <v>0</v>
      </c>
      <c r="I99" s="12">
        <v>380103.47</v>
      </c>
      <c r="J99" s="39">
        <v>17851.33</v>
      </c>
    </row>
    <row r="100" spans="1:10" ht="15.75" customHeight="1">
      <c r="A100" s="198"/>
      <c r="B100" s="227"/>
      <c r="C100" s="279" t="s">
        <v>148</v>
      </c>
      <c r="D100" s="278" t="s">
        <v>103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84">
        <v>39714.68</v>
      </c>
    </row>
    <row r="101" spans="1:10" ht="18.75" customHeight="1" thickBot="1">
      <c r="A101" s="222"/>
      <c r="B101" s="229"/>
      <c r="C101" s="89" t="s">
        <v>22</v>
      </c>
      <c r="D101" s="90"/>
      <c r="E101" s="91">
        <f>SUM(E98:E100)</f>
        <v>170941.65</v>
      </c>
      <c r="F101" s="91">
        <f>SUM(F98:F100)</f>
        <v>69200</v>
      </c>
      <c r="G101" s="91">
        <f>SUM(G98:G100)</f>
        <v>34426</v>
      </c>
      <c r="H101" s="91">
        <f>SUM(H98:H100)</f>
        <v>90256.47</v>
      </c>
      <c r="I101" s="91">
        <f>SUM(I98:I100)</f>
        <v>380428.06</v>
      </c>
      <c r="J101" s="93">
        <v>27566.01</v>
      </c>
    </row>
    <row r="102" spans="1:10" ht="15.75" customHeight="1" thickTop="1">
      <c r="A102" s="221">
        <f>A98+1</f>
        <v>32</v>
      </c>
      <c r="B102" s="228" t="s">
        <v>149</v>
      </c>
      <c r="C102" s="50" t="s">
        <v>150</v>
      </c>
      <c r="D102" s="50" t="s">
        <v>25</v>
      </c>
      <c r="E102" s="52">
        <v>134018.51</v>
      </c>
      <c r="F102" s="52">
        <v>27140</v>
      </c>
      <c r="G102" s="52">
        <v>20595.49</v>
      </c>
      <c r="H102" s="52">
        <v>3141.46</v>
      </c>
      <c r="I102" s="52">
        <v>0</v>
      </c>
      <c r="J102" s="88">
        <v>0</v>
      </c>
    </row>
    <row r="103" spans="1:10" ht="15" customHeight="1">
      <c r="A103" s="198"/>
      <c r="B103" s="227"/>
      <c r="C103" s="5" t="s">
        <v>151</v>
      </c>
      <c r="D103" s="5" t="s">
        <v>25</v>
      </c>
      <c r="E103" s="12">
        <v>0</v>
      </c>
      <c r="F103" s="12">
        <v>0</v>
      </c>
      <c r="G103" s="12">
        <v>0</v>
      </c>
      <c r="H103" s="12">
        <v>59876.81</v>
      </c>
      <c r="I103" s="12">
        <v>120874.55</v>
      </c>
      <c r="J103" s="39">
        <v>0</v>
      </c>
    </row>
    <row r="104" spans="1:10" ht="31.5" customHeight="1">
      <c r="A104" s="198"/>
      <c r="B104" s="227"/>
      <c r="C104" s="94" t="s">
        <v>152</v>
      </c>
      <c r="D104" s="95" t="s">
        <v>153</v>
      </c>
      <c r="E104" s="12">
        <v>0</v>
      </c>
      <c r="F104" s="12">
        <v>0</v>
      </c>
      <c r="G104" s="12">
        <v>0</v>
      </c>
      <c r="H104" s="12">
        <v>0</v>
      </c>
      <c r="I104" s="12">
        <v>68200</v>
      </c>
      <c r="J104" s="96">
        <v>1586.67</v>
      </c>
    </row>
    <row r="105" spans="1:10" ht="18.75" customHeight="1" thickBot="1">
      <c r="A105" s="222"/>
      <c r="B105" s="229"/>
      <c r="C105" s="89" t="s">
        <v>22</v>
      </c>
      <c r="D105" s="90"/>
      <c r="E105" s="91">
        <f aca="true" t="shared" si="5" ref="E105:J105">SUM(E102:E104)</f>
        <v>134018.51</v>
      </c>
      <c r="F105" s="91">
        <f t="shared" si="5"/>
        <v>27140</v>
      </c>
      <c r="G105" s="91">
        <f t="shared" si="5"/>
        <v>20595.49</v>
      </c>
      <c r="H105" s="91">
        <f t="shared" si="5"/>
        <v>63018.27</v>
      </c>
      <c r="I105" s="91">
        <f t="shared" si="5"/>
        <v>189074.55</v>
      </c>
      <c r="J105" s="93">
        <f t="shared" si="5"/>
        <v>1586.67</v>
      </c>
    </row>
    <row r="106" spans="1:10" ht="15.75" customHeight="1" thickTop="1">
      <c r="A106" s="221">
        <f>A102+1</f>
        <v>33</v>
      </c>
      <c r="B106" s="228" t="s">
        <v>154</v>
      </c>
      <c r="C106" s="50" t="s">
        <v>155</v>
      </c>
      <c r="D106" s="50" t="s">
        <v>25</v>
      </c>
      <c r="E106" s="52">
        <v>242614.92</v>
      </c>
      <c r="F106" s="52">
        <v>158201.51</v>
      </c>
      <c r="G106" s="52">
        <v>88821</v>
      </c>
      <c r="H106" s="52">
        <v>233674.69</v>
      </c>
      <c r="I106" s="52">
        <v>8903.27</v>
      </c>
      <c r="J106" s="88">
        <v>0</v>
      </c>
    </row>
    <row r="107" spans="1:10" ht="15" customHeight="1">
      <c r="A107" s="198"/>
      <c r="B107" s="227"/>
      <c r="C107" s="5" t="s">
        <v>156</v>
      </c>
      <c r="D107" s="5" t="s">
        <v>157</v>
      </c>
      <c r="E107" s="12">
        <v>0</v>
      </c>
      <c r="F107" s="12">
        <v>0</v>
      </c>
      <c r="G107" s="12">
        <v>0</v>
      </c>
      <c r="H107" s="12">
        <v>0</v>
      </c>
      <c r="I107" s="12">
        <v>531686.84</v>
      </c>
      <c r="J107" s="39">
        <v>218329.5</v>
      </c>
    </row>
    <row r="108" spans="1:10" ht="15.75" customHeight="1">
      <c r="A108" s="198"/>
      <c r="B108" s="227"/>
      <c r="C108" s="279" t="s">
        <v>158</v>
      </c>
      <c r="D108" s="83" t="s">
        <v>103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85">
        <v>130197.47</v>
      </c>
    </row>
    <row r="109" spans="1:10" ht="18.75" customHeight="1" thickBot="1">
      <c r="A109" s="222"/>
      <c r="B109" s="229"/>
      <c r="C109" s="89" t="s">
        <v>22</v>
      </c>
      <c r="D109" s="90"/>
      <c r="E109" s="91">
        <f aca="true" t="shared" si="6" ref="E109:J109">SUM(E106:E108)</f>
        <v>242614.92</v>
      </c>
      <c r="F109" s="91">
        <f t="shared" si="6"/>
        <v>158201.51</v>
      </c>
      <c r="G109" s="91">
        <f t="shared" si="6"/>
        <v>88821</v>
      </c>
      <c r="H109" s="91">
        <f t="shared" si="6"/>
        <v>233674.69</v>
      </c>
      <c r="I109" s="91">
        <f t="shared" si="6"/>
        <v>540590.11</v>
      </c>
      <c r="J109" s="93">
        <f t="shared" si="6"/>
        <v>348526.97</v>
      </c>
    </row>
    <row r="110" spans="1:10" ht="15.75" customHeight="1" thickTop="1">
      <c r="A110" s="221">
        <f>A106+1</f>
        <v>34</v>
      </c>
      <c r="B110" s="223" t="s">
        <v>28</v>
      </c>
      <c r="C110" s="50" t="s">
        <v>230</v>
      </c>
      <c r="D110" s="50" t="s">
        <v>10</v>
      </c>
      <c r="E110" s="51">
        <v>14461.97</v>
      </c>
      <c r="F110" s="51">
        <v>35450</v>
      </c>
      <c r="G110" s="51">
        <v>27180</v>
      </c>
      <c r="H110" s="51">
        <v>0</v>
      </c>
      <c r="I110" s="51">
        <v>0</v>
      </c>
      <c r="J110" s="147">
        <v>0</v>
      </c>
    </row>
    <row r="111" spans="1:10" ht="15" customHeight="1">
      <c r="A111" s="198"/>
      <c r="B111" s="224"/>
      <c r="C111" s="5" t="s">
        <v>29</v>
      </c>
      <c r="D111" s="5" t="s">
        <v>10</v>
      </c>
      <c r="E111" s="26">
        <v>0</v>
      </c>
      <c r="F111" s="26">
        <v>0</v>
      </c>
      <c r="G111" s="26">
        <v>1338.27</v>
      </c>
      <c r="H111" s="26">
        <v>61703.53</v>
      </c>
      <c r="I111" s="26">
        <v>85854.84</v>
      </c>
      <c r="J111" s="148">
        <v>0</v>
      </c>
    </row>
    <row r="112" spans="1:10" ht="15.75" customHeight="1">
      <c r="A112" s="198"/>
      <c r="B112" s="224"/>
      <c r="C112" s="94" t="s">
        <v>31</v>
      </c>
      <c r="D112" s="73" t="s">
        <v>160</v>
      </c>
      <c r="E112" s="26">
        <v>0</v>
      </c>
      <c r="F112" s="26">
        <v>0</v>
      </c>
      <c r="G112" s="26">
        <v>0</v>
      </c>
      <c r="H112" s="26">
        <v>0</v>
      </c>
      <c r="I112" s="26">
        <v>101300</v>
      </c>
      <c r="J112" s="148">
        <v>29500</v>
      </c>
    </row>
    <row r="113" spans="1:10" ht="18.75" customHeight="1" thickBot="1">
      <c r="A113" s="222"/>
      <c r="B113" s="225"/>
      <c r="C113" s="112" t="s">
        <v>22</v>
      </c>
      <c r="D113" s="113"/>
      <c r="E113" s="55">
        <f aca="true" t="shared" si="7" ref="E113:J113">SUM(E110:E112)</f>
        <v>14461.97</v>
      </c>
      <c r="F113" s="55">
        <f t="shared" si="7"/>
        <v>35450</v>
      </c>
      <c r="G113" s="55">
        <f t="shared" si="7"/>
        <v>28518.27</v>
      </c>
      <c r="H113" s="55">
        <f t="shared" si="7"/>
        <v>61703.53</v>
      </c>
      <c r="I113" s="55">
        <f t="shared" si="7"/>
        <v>187154.84</v>
      </c>
      <c r="J113" s="101">
        <f t="shared" si="7"/>
        <v>29500</v>
      </c>
    </row>
    <row r="114" spans="1:10" ht="15.75" customHeight="1" thickTop="1">
      <c r="A114" s="221">
        <f>A110+1</f>
        <v>35</v>
      </c>
      <c r="B114" s="230" t="s">
        <v>161</v>
      </c>
      <c r="C114" s="114" t="s">
        <v>162</v>
      </c>
      <c r="D114" s="115" t="s">
        <v>163</v>
      </c>
      <c r="E114" s="116">
        <v>38679.54</v>
      </c>
      <c r="F114" s="116">
        <v>37910</v>
      </c>
      <c r="G114" s="116">
        <v>27962</v>
      </c>
      <c r="H114" s="116">
        <v>60427.97</v>
      </c>
      <c r="I114" s="116">
        <v>0</v>
      </c>
      <c r="J114" s="149">
        <v>0</v>
      </c>
    </row>
    <row r="115" spans="1:10" ht="15" customHeight="1">
      <c r="A115" s="198"/>
      <c r="B115" s="231"/>
      <c r="C115" s="105" t="s">
        <v>164</v>
      </c>
      <c r="D115" s="117" t="s">
        <v>165</v>
      </c>
      <c r="E115" s="107">
        <v>0</v>
      </c>
      <c r="F115" s="107">
        <v>0</v>
      </c>
      <c r="G115" s="107">
        <v>0</v>
      </c>
      <c r="H115" s="107">
        <v>19105</v>
      </c>
      <c r="I115" s="107">
        <v>197336.94</v>
      </c>
      <c r="J115" s="148">
        <v>8523.34</v>
      </c>
    </row>
    <row r="116" spans="1:10" ht="18.75" customHeight="1" thickBot="1">
      <c r="A116" s="222"/>
      <c r="B116" s="232"/>
      <c r="C116" s="118" t="s">
        <v>22</v>
      </c>
      <c r="D116" s="119"/>
      <c r="E116" s="135">
        <f>SUM(E114:E115)</f>
        <v>38679.54</v>
      </c>
      <c r="F116" s="135">
        <f>SUM(F114:F115)</f>
        <v>37910</v>
      </c>
      <c r="G116" s="135">
        <f>SUM(G114:G115)</f>
        <v>27962</v>
      </c>
      <c r="H116" s="135">
        <f>SUM(H114:H115)</f>
        <v>79532.97</v>
      </c>
      <c r="I116" s="135">
        <f>SUM(I114:I115)</f>
        <v>197336.94</v>
      </c>
      <c r="J116" s="120">
        <v>8523.34</v>
      </c>
    </row>
    <row r="117" spans="1:10" ht="15.75" customHeight="1" thickTop="1">
      <c r="A117" s="221">
        <f>A114+1</f>
        <v>36</v>
      </c>
      <c r="B117" s="230" t="s">
        <v>166</v>
      </c>
      <c r="C117" s="98" t="s">
        <v>231</v>
      </c>
      <c r="D117" s="99" t="s">
        <v>163</v>
      </c>
      <c r="E117" s="100">
        <v>0</v>
      </c>
      <c r="F117" s="100">
        <v>40650</v>
      </c>
      <c r="G117" s="100">
        <v>34361</v>
      </c>
      <c r="H117" s="100">
        <v>82380.14</v>
      </c>
      <c r="I117" s="100">
        <v>31814.24</v>
      </c>
      <c r="J117" s="147">
        <v>0</v>
      </c>
    </row>
    <row r="118" spans="1:10" ht="15" customHeight="1">
      <c r="A118" s="198"/>
      <c r="B118" s="231"/>
      <c r="C118" s="105" t="s">
        <v>167</v>
      </c>
      <c r="D118" s="117" t="s">
        <v>168</v>
      </c>
      <c r="E118" s="107">
        <v>0</v>
      </c>
      <c r="F118" s="107">
        <v>0</v>
      </c>
      <c r="G118" s="107">
        <v>0</v>
      </c>
      <c r="H118" s="107">
        <v>0</v>
      </c>
      <c r="I118" s="107">
        <v>179435.1</v>
      </c>
      <c r="J118" s="148">
        <v>30773.74</v>
      </c>
    </row>
    <row r="119" spans="1:10" ht="18.75" customHeight="1" thickBot="1">
      <c r="A119" s="222"/>
      <c r="B119" s="232"/>
      <c r="C119" s="118" t="s">
        <v>22</v>
      </c>
      <c r="D119" s="119"/>
      <c r="E119" s="135">
        <v>0</v>
      </c>
      <c r="F119" s="135">
        <f>SUM(F117:F118)</f>
        <v>40650</v>
      </c>
      <c r="G119" s="135">
        <f>SUM(G117:G118)</f>
        <v>34361</v>
      </c>
      <c r="H119" s="135">
        <f>SUM(H117:H118)</f>
        <v>82380.14</v>
      </c>
      <c r="I119" s="135">
        <f>SUM(I117:I118)</f>
        <v>211249.34</v>
      </c>
      <c r="J119" s="120">
        <f>SUM(J117:J118)</f>
        <v>30773.74</v>
      </c>
    </row>
    <row r="120" spans="1:10" ht="15.75" customHeight="1" thickTop="1">
      <c r="A120" s="221">
        <f>A117+1</f>
        <v>37</v>
      </c>
      <c r="B120" s="230" t="s">
        <v>169</v>
      </c>
      <c r="C120" s="98" t="s">
        <v>232</v>
      </c>
      <c r="D120" s="99" t="s">
        <v>10</v>
      </c>
      <c r="E120" s="100">
        <v>41948.48</v>
      </c>
      <c r="F120" s="100">
        <v>37240</v>
      </c>
      <c r="G120" s="100">
        <v>24042</v>
      </c>
      <c r="H120" s="100">
        <v>19553.52</v>
      </c>
      <c r="I120" s="100">
        <v>0</v>
      </c>
      <c r="J120" s="147">
        <v>0</v>
      </c>
    </row>
    <row r="121" spans="1:10" ht="15" customHeight="1">
      <c r="A121" s="198"/>
      <c r="B121" s="275"/>
      <c r="C121" s="102" t="s">
        <v>170</v>
      </c>
      <c r="D121" s="121" t="s">
        <v>10</v>
      </c>
      <c r="E121" s="103">
        <v>0</v>
      </c>
      <c r="F121" s="103">
        <v>0</v>
      </c>
      <c r="G121" s="103">
        <v>0</v>
      </c>
      <c r="H121" s="103">
        <v>51883.8</v>
      </c>
      <c r="I121" s="103">
        <v>153123.32</v>
      </c>
      <c r="J121" s="150">
        <v>0</v>
      </c>
    </row>
    <row r="122" spans="1:10" ht="15.75" customHeight="1">
      <c r="A122" s="198"/>
      <c r="B122" s="231"/>
      <c r="C122" s="138" t="s">
        <v>171</v>
      </c>
      <c r="D122" s="139" t="s">
        <v>172</v>
      </c>
      <c r="E122" s="107">
        <v>0</v>
      </c>
      <c r="F122" s="107">
        <v>0</v>
      </c>
      <c r="G122" s="107">
        <v>0</v>
      </c>
      <c r="H122" s="107">
        <v>0</v>
      </c>
      <c r="I122" s="107">
        <v>77300</v>
      </c>
      <c r="J122" s="139">
        <v>6324.75</v>
      </c>
    </row>
    <row r="123" spans="1:10" ht="18.75" customHeight="1" thickBot="1">
      <c r="A123" s="222"/>
      <c r="B123" s="232"/>
      <c r="C123" s="122" t="s">
        <v>22</v>
      </c>
      <c r="D123" s="123"/>
      <c r="E123" s="136">
        <f aca="true" t="shared" si="8" ref="E123:J123">SUM(E120:E122)</f>
        <v>41948.48</v>
      </c>
      <c r="F123" s="136">
        <f t="shared" si="8"/>
        <v>37240</v>
      </c>
      <c r="G123" s="136">
        <f t="shared" si="8"/>
        <v>24042</v>
      </c>
      <c r="H123" s="136">
        <f t="shared" si="8"/>
        <v>71437.32</v>
      </c>
      <c r="I123" s="136">
        <f t="shared" si="8"/>
        <v>230423.32</v>
      </c>
      <c r="J123" s="124">
        <f t="shared" si="8"/>
        <v>6324.75</v>
      </c>
    </row>
    <row r="124" spans="1:10" ht="15.75" customHeight="1" thickTop="1">
      <c r="A124" s="198">
        <f>A120+1</f>
        <v>38</v>
      </c>
      <c r="B124" s="230" t="s">
        <v>173</v>
      </c>
      <c r="C124" s="98" t="s">
        <v>233</v>
      </c>
      <c r="D124" s="104" t="s">
        <v>163</v>
      </c>
      <c r="E124" s="100">
        <v>30622.57</v>
      </c>
      <c r="F124" s="100">
        <v>34480</v>
      </c>
      <c r="G124" s="100">
        <v>25684</v>
      </c>
      <c r="H124" s="100">
        <v>53675.17</v>
      </c>
      <c r="I124" s="100">
        <v>0</v>
      </c>
      <c r="J124" s="147">
        <v>0</v>
      </c>
    </row>
    <row r="125" spans="1:10" ht="15" customHeight="1">
      <c r="A125" s="198"/>
      <c r="B125" s="231"/>
      <c r="C125" s="105" t="s">
        <v>174</v>
      </c>
      <c r="D125" s="106" t="s">
        <v>175</v>
      </c>
      <c r="E125" s="107">
        <v>0</v>
      </c>
      <c r="F125" s="107">
        <v>0</v>
      </c>
      <c r="G125" s="107">
        <v>0</v>
      </c>
      <c r="H125" s="107">
        <v>45232.22</v>
      </c>
      <c r="I125" s="107">
        <v>286065.28</v>
      </c>
      <c r="J125" s="148">
        <v>0</v>
      </c>
    </row>
    <row r="126" spans="1:10" ht="15" customHeight="1">
      <c r="A126" s="198"/>
      <c r="B126" s="231"/>
      <c r="C126" s="138" t="s">
        <v>176</v>
      </c>
      <c r="D126" s="140" t="s">
        <v>234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51">
        <v>56119.23</v>
      </c>
    </row>
    <row r="127" spans="1:10" ht="18.75" customHeight="1" thickBot="1">
      <c r="A127" s="222"/>
      <c r="B127" s="232"/>
      <c r="C127" s="118" t="s">
        <v>22</v>
      </c>
      <c r="D127" s="125"/>
      <c r="E127" s="135">
        <f aca="true" t="shared" si="9" ref="E127:J127">SUM(E124:E126)</f>
        <v>30622.57</v>
      </c>
      <c r="F127" s="135">
        <f t="shared" si="9"/>
        <v>34480</v>
      </c>
      <c r="G127" s="135">
        <f t="shared" si="9"/>
        <v>25684</v>
      </c>
      <c r="H127" s="135">
        <f t="shared" si="9"/>
        <v>98907.39</v>
      </c>
      <c r="I127" s="135">
        <f t="shared" si="9"/>
        <v>286065.28</v>
      </c>
      <c r="J127" s="120">
        <f t="shared" si="9"/>
        <v>56119.23</v>
      </c>
    </row>
    <row r="128" spans="1:10" ht="15.75" customHeight="1" thickTop="1">
      <c r="A128" s="235">
        <f>A124+1</f>
        <v>39</v>
      </c>
      <c r="B128" s="230" t="s">
        <v>177</v>
      </c>
      <c r="C128" s="98" t="s">
        <v>178</v>
      </c>
      <c r="D128" s="104" t="s">
        <v>163</v>
      </c>
      <c r="E128" s="100">
        <v>0</v>
      </c>
      <c r="F128" s="100">
        <v>32350</v>
      </c>
      <c r="G128" s="100">
        <v>36083</v>
      </c>
      <c r="H128" s="100">
        <v>81321.65</v>
      </c>
      <c r="I128" s="100">
        <v>75464.58</v>
      </c>
      <c r="J128" s="147">
        <v>0</v>
      </c>
    </row>
    <row r="129" spans="1:10" ht="15" customHeight="1">
      <c r="A129" s="233"/>
      <c r="B129" s="231"/>
      <c r="C129" s="138" t="s">
        <v>179</v>
      </c>
      <c r="D129" s="141" t="s">
        <v>235</v>
      </c>
      <c r="E129" s="107">
        <v>0</v>
      </c>
      <c r="F129" s="107">
        <v>0</v>
      </c>
      <c r="G129" s="107">
        <v>0</v>
      </c>
      <c r="H129" s="107">
        <v>0</v>
      </c>
      <c r="I129" s="107">
        <v>118932.8</v>
      </c>
      <c r="J129" s="151">
        <v>143715.5</v>
      </c>
    </row>
    <row r="130" spans="1:10" ht="18.75" customHeight="1" thickBot="1">
      <c r="A130" s="234"/>
      <c r="B130" s="232"/>
      <c r="C130" s="118" t="s">
        <v>22</v>
      </c>
      <c r="D130" s="126"/>
      <c r="E130" s="127">
        <f aca="true" t="shared" si="10" ref="E130:J130">SUM(E128:E129)</f>
        <v>0</v>
      </c>
      <c r="F130" s="127">
        <f t="shared" si="10"/>
        <v>32350</v>
      </c>
      <c r="G130" s="127">
        <f t="shared" si="10"/>
        <v>36083</v>
      </c>
      <c r="H130" s="127">
        <f t="shared" si="10"/>
        <v>81321.65</v>
      </c>
      <c r="I130" s="127">
        <f>SUM(I128:I129)</f>
        <v>194397.38</v>
      </c>
      <c r="J130" s="120">
        <f t="shared" si="10"/>
        <v>143715.5</v>
      </c>
    </row>
    <row r="131" spans="1:10" ht="16.5" customHeight="1" thickTop="1">
      <c r="A131" s="198">
        <f>A128+1</f>
        <v>40</v>
      </c>
      <c r="B131" s="230" t="s">
        <v>180</v>
      </c>
      <c r="C131" s="98" t="s">
        <v>181</v>
      </c>
      <c r="D131" s="104" t="s">
        <v>163</v>
      </c>
      <c r="E131" s="100">
        <v>12959.07</v>
      </c>
      <c r="F131" s="100">
        <v>24980</v>
      </c>
      <c r="G131" s="100">
        <v>22376</v>
      </c>
      <c r="H131" s="100">
        <v>86197.35</v>
      </c>
      <c r="I131" s="100">
        <v>10000</v>
      </c>
      <c r="J131" s="152">
        <v>0</v>
      </c>
    </row>
    <row r="132" spans="1:10" ht="15" customHeight="1">
      <c r="A132" s="198"/>
      <c r="B132" s="231"/>
      <c r="C132" s="105" t="s">
        <v>182</v>
      </c>
      <c r="D132" s="106" t="s">
        <v>183</v>
      </c>
      <c r="E132" s="107">
        <v>0</v>
      </c>
      <c r="F132" s="107">
        <v>0</v>
      </c>
      <c r="G132" s="107">
        <v>0</v>
      </c>
      <c r="H132" s="107">
        <v>0</v>
      </c>
      <c r="I132" s="107">
        <v>125278.1</v>
      </c>
      <c r="J132" s="148">
        <v>31632.49</v>
      </c>
    </row>
    <row r="133" spans="1:10" ht="18.75" customHeight="1" thickBot="1">
      <c r="A133" s="198"/>
      <c r="B133" s="232"/>
      <c r="C133" s="118" t="s">
        <v>22</v>
      </c>
      <c r="D133" s="128"/>
      <c r="E133" s="135">
        <f aca="true" t="shared" si="11" ref="E133:J133">SUM(E131:E132)</f>
        <v>12959.07</v>
      </c>
      <c r="F133" s="135">
        <f t="shared" si="11"/>
        <v>24980</v>
      </c>
      <c r="G133" s="135">
        <f t="shared" si="11"/>
        <v>22376</v>
      </c>
      <c r="H133" s="135">
        <f t="shared" si="11"/>
        <v>86197.35</v>
      </c>
      <c r="I133" s="135">
        <f t="shared" si="11"/>
        <v>135278.1</v>
      </c>
      <c r="J133" s="120">
        <f t="shared" si="11"/>
        <v>31632.49</v>
      </c>
    </row>
    <row r="134" spans="1:10" ht="15.75" customHeight="1" thickTop="1">
      <c r="A134" s="235">
        <f>A131+1</f>
        <v>41</v>
      </c>
      <c r="B134" s="230" t="s">
        <v>184</v>
      </c>
      <c r="C134" s="98" t="s">
        <v>185</v>
      </c>
      <c r="D134" s="104" t="s">
        <v>163</v>
      </c>
      <c r="E134" s="100">
        <v>16280.57</v>
      </c>
      <c r="F134" s="100">
        <v>32311.36</v>
      </c>
      <c r="G134" s="100">
        <v>32422</v>
      </c>
      <c r="H134" s="100">
        <v>69530.07</v>
      </c>
      <c r="I134" s="100">
        <v>0</v>
      </c>
      <c r="J134" s="147">
        <v>0</v>
      </c>
    </row>
    <row r="135" spans="1:10" ht="15" customHeight="1">
      <c r="A135" s="233"/>
      <c r="B135" s="231"/>
      <c r="C135" s="105" t="s">
        <v>186</v>
      </c>
      <c r="D135" s="106" t="s">
        <v>187</v>
      </c>
      <c r="E135" s="107">
        <v>0</v>
      </c>
      <c r="F135" s="107">
        <v>0</v>
      </c>
      <c r="G135" s="107">
        <v>0</v>
      </c>
      <c r="H135" s="107">
        <v>24244.31</v>
      </c>
      <c r="I135" s="107">
        <v>121286.18</v>
      </c>
      <c r="J135" s="148">
        <v>0</v>
      </c>
    </row>
    <row r="136" spans="1:10" ht="18" customHeight="1">
      <c r="A136" s="233"/>
      <c r="B136" s="231"/>
      <c r="C136" s="280" t="s">
        <v>188</v>
      </c>
      <c r="D136" s="109" t="s">
        <v>189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43">
        <v>34643.76</v>
      </c>
    </row>
    <row r="137" spans="1:10" ht="18.75" customHeight="1" thickBot="1">
      <c r="A137" s="234"/>
      <c r="B137" s="232"/>
      <c r="C137" s="129" t="s">
        <v>22</v>
      </c>
      <c r="D137" s="126"/>
      <c r="E137" s="135">
        <f>SUM(E134:E136)</f>
        <v>16280.57</v>
      </c>
      <c r="F137" s="135">
        <f>SUM(F134:F136)</f>
        <v>32311.36</v>
      </c>
      <c r="G137" s="135">
        <f>SUM(G134:G136)</f>
        <v>32422</v>
      </c>
      <c r="H137" s="135">
        <f>SUM(H134:H136)</f>
        <v>93774.38</v>
      </c>
      <c r="I137" s="135">
        <f>SUM(I134:I136)</f>
        <v>121286.18</v>
      </c>
      <c r="J137" s="120">
        <v>17643.76</v>
      </c>
    </row>
    <row r="138" spans="1:10" ht="15.75" customHeight="1" thickTop="1">
      <c r="A138" s="233">
        <f>A134+1</f>
        <v>42</v>
      </c>
      <c r="B138" s="230" t="s">
        <v>190</v>
      </c>
      <c r="C138" s="98" t="s">
        <v>191</v>
      </c>
      <c r="D138" s="104" t="s">
        <v>163</v>
      </c>
      <c r="E138" s="100">
        <v>30749.3</v>
      </c>
      <c r="F138" s="100">
        <v>26970</v>
      </c>
      <c r="G138" s="100">
        <v>0</v>
      </c>
      <c r="H138" s="100">
        <v>0</v>
      </c>
      <c r="I138" s="100">
        <v>0</v>
      </c>
      <c r="J138" s="147">
        <v>0</v>
      </c>
    </row>
    <row r="139" spans="1:10" ht="15" customHeight="1">
      <c r="A139" s="233"/>
      <c r="B139" s="231"/>
      <c r="C139" s="105" t="s">
        <v>192</v>
      </c>
      <c r="D139" s="106" t="s">
        <v>163</v>
      </c>
      <c r="E139" s="107">
        <v>0</v>
      </c>
      <c r="F139" s="107">
        <v>0</v>
      </c>
      <c r="G139" s="107">
        <v>15727</v>
      </c>
      <c r="H139" s="107">
        <v>52160.27</v>
      </c>
      <c r="I139" s="107">
        <v>93093.18</v>
      </c>
      <c r="J139" s="148">
        <v>0</v>
      </c>
    </row>
    <row r="140" spans="1:10" ht="18" customHeight="1">
      <c r="A140" s="233"/>
      <c r="B140" s="231"/>
      <c r="C140" s="138" t="s">
        <v>193</v>
      </c>
      <c r="D140" s="141" t="s">
        <v>194</v>
      </c>
      <c r="E140" s="107">
        <v>0</v>
      </c>
      <c r="F140" s="107">
        <v>0</v>
      </c>
      <c r="G140" s="107">
        <v>0</v>
      </c>
      <c r="H140" s="107">
        <v>0</v>
      </c>
      <c r="I140" s="107">
        <v>71100</v>
      </c>
      <c r="J140" s="142">
        <v>5400</v>
      </c>
    </row>
    <row r="141" spans="1:10" ht="18.75" customHeight="1" thickBot="1">
      <c r="A141" s="234"/>
      <c r="B141" s="232"/>
      <c r="C141" s="122" t="s">
        <v>22</v>
      </c>
      <c r="D141" s="130"/>
      <c r="E141" s="136">
        <f aca="true" t="shared" si="12" ref="E141:J141">SUM(E138:E140)</f>
        <v>30749.3</v>
      </c>
      <c r="F141" s="136">
        <f t="shared" si="12"/>
        <v>26970</v>
      </c>
      <c r="G141" s="136">
        <f t="shared" si="12"/>
        <v>15727</v>
      </c>
      <c r="H141" s="136">
        <f t="shared" si="12"/>
        <v>52160.27</v>
      </c>
      <c r="I141" s="136">
        <f t="shared" si="12"/>
        <v>164193.18</v>
      </c>
      <c r="J141" s="124">
        <f t="shared" si="12"/>
        <v>5400</v>
      </c>
    </row>
    <row r="142" spans="1:10" ht="15.75" customHeight="1" thickTop="1">
      <c r="A142" s="235">
        <f>A138+1</f>
        <v>43</v>
      </c>
      <c r="B142" s="230" t="s">
        <v>32</v>
      </c>
      <c r="C142" s="98" t="s">
        <v>33</v>
      </c>
      <c r="D142" s="104" t="s">
        <v>195</v>
      </c>
      <c r="E142" s="100">
        <v>40938</v>
      </c>
      <c r="F142" s="100">
        <v>14700</v>
      </c>
      <c r="G142" s="100">
        <v>14964</v>
      </c>
      <c r="H142" s="100">
        <v>67033.84</v>
      </c>
      <c r="I142" s="100">
        <v>22678.76</v>
      </c>
      <c r="J142" s="147">
        <v>0</v>
      </c>
    </row>
    <row r="143" spans="1:10" ht="15" customHeight="1">
      <c r="A143" s="233"/>
      <c r="B143" s="231"/>
      <c r="C143" s="9" t="s">
        <v>34</v>
      </c>
      <c r="D143" s="106" t="s">
        <v>196</v>
      </c>
      <c r="E143" s="107">
        <v>0</v>
      </c>
      <c r="F143" s="107">
        <v>0</v>
      </c>
      <c r="G143" s="107">
        <v>0</v>
      </c>
      <c r="H143" s="107">
        <v>0</v>
      </c>
      <c r="I143" s="107">
        <v>112838.44</v>
      </c>
      <c r="J143" s="153">
        <v>-22798.81</v>
      </c>
    </row>
    <row r="144" spans="1:10" ht="18.75" customHeight="1" thickBot="1">
      <c r="A144" s="234"/>
      <c r="B144" s="232"/>
      <c r="C144" s="111" t="s">
        <v>22</v>
      </c>
      <c r="D144" s="128"/>
      <c r="E144" s="135">
        <f aca="true" t="shared" si="13" ref="E144:J144">SUM(E142:E143)</f>
        <v>40938</v>
      </c>
      <c r="F144" s="135">
        <f t="shared" si="13"/>
        <v>14700</v>
      </c>
      <c r="G144" s="135">
        <f t="shared" si="13"/>
        <v>14964</v>
      </c>
      <c r="H144" s="135">
        <f t="shared" si="13"/>
        <v>67033.84</v>
      </c>
      <c r="I144" s="135">
        <f t="shared" si="13"/>
        <v>135517.2</v>
      </c>
      <c r="J144" s="131">
        <f t="shared" si="13"/>
        <v>-22798.81</v>
      </c>
    </row>
    <row r="145" spans="1:10" ht="15.75" customHeight="1" thickTop="1">
      <c r="A145" s="221">
        <f>A142+1</f>
        <v>44</v>
      </c>
      <c r="B145" s="272" t="s">
        <v>197</v>
      </c>
      <c r="C145" s="60" t="s">
        <v>198</v>
      </c>
      <c r="D145" s="108" t="s">
        <v>163</v>
      </c>
      <c r="E145" s="100">
        <v>16598.73</v>
      </c>
      <c r="F145" s="100">
        <v>13020</v>
      </c>
      <c r="G145" s="100">
        <v>30302</v>
      </c>
      <c r="H145" s="100">
        <v>82756.75</v>
      </c>
      <c r="I145" s="100">
        <v>0</v>
      </c>
      <c r="J145" s="147">
        <v>0</v>
      </c>
    </row>
    <row r="146" spans="1:10" ht="15" customHeight="1">
      <c r="A146" s="198"/>
      <c r="B146" s="273"/>
      <c r="C146" s="9" t="s">
        <v>199</v>
      </c>
      <c r="D146" s="109" t="s">
        <v>200</v>
      </c>
      <c r="E146" s="107">
        <v>0</v>
      </c>
      <c r="F146" s="107">
        <v>0</v>
      </c>
      <c r="G146" s="107">
        <v>0</v>
      </c>
      <c r="H146" s="107">
        <v>0</v>
      </c>
      <c r="I146" s="107">
        <v>176946.65</v>
      </c>
      <c r="J146" s="148">
        <v>3858.62</v>
      </c>
    </row>
    <row r="147" spans="1:10" ht="18.75" customHeight="1" thickBot="1">
      <c r="A147" s="222"/>
      <c r="B147" s="274"/>
      <c r="C147" s="112" t="s">
        <v>22</v>
      </c>
      <c r="D147" s="110"/>
      <c r="E147" s="137">
        <f aca="true" t="shared" si="14" ref="E147:J147">SUM(E145:E146)</f>
        <v>16598.73</v>
      </c>
      <c r="F147" s="137">
        <f t="shared" si="14"/>
        <v>13020</v>
      </c>
      <c r="G147" s="137">
        <f t="shared" si="14"/>
        <v>30302</v>
      </c>
      <c r="H147" s="137">
        <f t="shared" si="14"/>
        <v>82756.75</v>
      </c>
      <c r="I147" s="137">
        <f t="shared" si="14"/>
        <v>176946.65</v>
      </c>
      <c r="J147" s="101">
        <f t="shared" si="14"/>
        <v>3858.62</v>
      </c>
    </row>
    <row r="148" spans="1:10" ht="15.75" customHeight="1" thickTop="1">
      <c r="A148" s="198" t="s">
        <v>322</v>
      </c>
      <c r="B148" s="223" t="s">
        <v>201</v>
      </c>
      <c r="C148" s="60" t="s">
        <v>202</v>
      </c>
      <c r="D148" s="108" t="s">
        <v>163</v>
      </c>
      <c r="E148" s="100">
        <v>16960.7</v>
      </c>
      <c r="F148" s="100">
        <v>63590</v>
      </c>
      <c r="G148" s="100">
        <v>41235.66</v>
      </c>
      <c r="H148" s="100">
        <v>139511.92</v>
      </c>
      <c r="I148" s="100">
        <v>0</v>
      </c>
      <c r="J148" s="147">
        <v>0</v>
      </c>
    </row>
    <row r="149" spans="1:10" ht="15" customHeight="1">
      <c r="A149" s="198"/>
      <c r="B149" s="224"/>
      <c r="C149" s="9" t="s">
        <v>203</v>
      </c>
      <c r="D149" s="109" t="s">
        <v>204</v>
      </c>
      <c r="E149" s="107">
        <v>0</v>
      </c>
      <c r="F149" s="107">
        <v>0</v>
      </c>
      <c r="G149" s="107">
        <v>0</v>
      </c>
      <c r="H149" s="107">
        <v>21054.41</v>
      </c>
      <c r="I149" s="107">
        <v>242691.59</v>
      </c>
      <c r="J149" s="148">
        <v>88242.64</v>
      </c>
    </row>
    <row r="150" spans="1:10" ht="18.75" customHeight="1" thickBot="1">
      <c r="A150" s="198"/>
      <c r="B150" s="225"/>
      <c r="C150" s="111" t="s">
        <v>22</v>
      </c>
      <c r="D150" s="126"/>
      <c r="E150" s="135">
        <f aca="true" t="shared" si="15" ref="E150:J150">SUM(E148:E149)</f>
        <v>16960.7</v>
      </c>
      <c r="F150" s="135">
        <f t="shared" si="15"/>
        <v>63590</v>
      </c>
      <c r="G150" s="135">
        <f t="shared" si="15"/>
        <v>41235.66</v>
      </c>
      <c r="H150" s="135">
        <f t="shared" si="15"/>
        <v>160566.33000000002</v>
      </c>
      <c r="I150" s="135">
        <f t="shared" si="15"/>
        <v>242691.59</v>
      </c>
      <c r="J150" s="120">
        <f t="shared" si="15"/>
        <v>88242.64</v>
      </c>
    </row>
    <row r="151" spans="1:10" ht="15.75" customHeight="1" thickTop="1">
      <c r="A151" s="221">
        <f>46+1</f>
        <v>47</v>
      </c>
      <c r="B151" s="223" t="s">
        <v>205</v>
      </c>
      <c r="C151" s="60" t="s">
        <v>206</v>
      </c>
      <c r="D151" s="108" t="s">
        <v>163</v>
      </c>
      <c r="E151" s="100">
        <v>13976.8</v>
      </c>
      <c r="F151" s="100">
        <v>36190</v>
      </c>
      <c r="G151" s="100">
        <v>25169</v>
      </c>
      <c r="H151" s="100">
        <v>61572.54</v>
      </c>
      <c r="I151" s="100">
        <v>65818.2</v>
      </c>
      <c r="J151" s="147">
        <v>0</v>
      </c>
    </row>
    <row r="152" spans="1:10" ht="15" customHeight="1">
      <c r="A152" s="198"/>
      <c r="B152" s="224"/>
      <c r="C152" s="9" t="s">
        <v>207</v>
      </c>
      <c r="D152" s="109" t="s">
        <v>208</v>
      </c>
      <c r="E152" s="107">
        <v>0</v>
      </c>
      <c r="F152" s="107">
        <v>0</v>
      </c>
      <c r="G152" s="107">
        <v>0</v>
      </c>
      <c r="H152" s="107">
        <v>0</v>
      </c>
      <c r="I152" s="107">
        <v>144618.47</v>
      </c>
      <c r="J152" s="153">
        <v>-3761.98</v>
      </c>
    </row>
    <row r="153" spans="1:10" ht="18.75" customHeight="1" thickBot="1">
      <c r="A153" s="222"/>
      <c r="B153" s="225"/>
      <c r="C153" s="111" t="s">
        <v>22</v>
      </c>
      <c r="D153" s="126"/>
      <c r="E153" s="135">
        <f aca="true" t="shared" si="16" ref="E153:J153">SUM(E151:E152)</f>
        <v>13976.8</v>
      </c>
      <c r="F153" s="135">
        <f t="shared" si="16"/>
        <v>36190</v>
      </c>
      <c r="G153" s="135">
        <f t="shared" si="16"/>
        <v>25169</v>
      </c>
      <c r="H153" s="135">
        <f t="shared" si="16"/>
        <v>61572.54</v>
      </c>
      <c r="I153" s="135">
        <f t="shared" si="16"/>
        <v>210436.66999999998</v>
      </c>
      <c r="J153" s="131">
        <f t="shared" si="16"/>
        <v>-3761.98</v>
      </c>
    </row>
    <row r="154" spans="1:10" ht="15.75" customHeight="1" thickTop="1">
      <c r="A154" s="198">
        <f>A151+1</f>
        <v>48</v>
      </c>
      <c r="B154" s="223" t="s">
        <v>209</v>
      </c>
      <c r="C154" s="60" t="s">
        <v>210</v>
      </c>
      <c r="D154" s="108" t="s">
        <v>163</v>
      </c>
      <c r="E154" s="100">
        <v>44497.35</v>
      </c>
      <c r="F154" s="100">
        <v>0</v>
      </c>
      <c r="G154" s="100">
        <v>0</v>
      </c>
      <c r="H154" s="100">
        <v>0</v>
      </c>
      <c r="I154" s="100">
        <v>0</v>
      </c>
      <c r="J154" s="147">
        <v>0</v>
      </c>
    </row>
    <row r="155" spans="1:10" ht="15" customHeight="1">
      <c r="A155" s="198"/>
      <c r="B155" s="224"/>
      <c r="C155" s="9" t="s">
        <v>211</v>
      </c>
      <c r="D155" s="109" t="s">
        <v>163</v>
      </c>
      <c r="E155" s="107">
        <v>0</v>
      </c>
      <c r="F155" s="107">
        <v>67520</v>
      </c>
      <c r="G155" s="107">
        <v>12312</v>
      </c>
      <c r="H155" s="107">
        <v>72472.54</v>
      </c>
      <c r="I155" s="107">
        <v>233547.9</v>
      </c>
      <c r="J155" s="148">
        <v>0</v>
      </c>
    </row>
    <row r="156" spans="1:10" ht="15" customHeight="1">
      <c r="A156" s="198"/>
      <c r="B156" s="224"/>
      <c r="C156" s="72" t="s">
        <v>212</v>
      </c>
      <c r="D156" s="141" t="s">
        <v>213</v>
      </c>
      <c r="E156" s="107">
        <v>0</v>
      </c>
      <c r="F156" s="107">
        <v>0</v>
      </c>
      <c r="G156" s="107">
        <v>0</v>
      </c>
      <c r="H156" s="107">
        <v>0</v>
      </c>
      <c r="I156" s="107">
        <v>29397.46</v>
      </c>
      <c r="J156" s="151">
        <v>13541.35</v>
      </c>
    </row>
    <row r="157" spans="1:10" ht="18.75" customHeight="1" thickBot="1">
      <c r="A157" s="198"/>
      <c r="B157" s="225"/>
      <c r="C157" s="113" t="s">
        <v>22</v>
      </c>
      <c r="D157" s="110"/>
      <c r="E157" s="137">
        <f aca="true" t="shared" si="17" ref="E157:J157">SUM(E154:E156)</f>
        <v>44497.35</v>
      </c>
      <c r="F157" s="137">
        <f t="shared" si="17"/>
        <v>67520</v>
      </c>
      <c r="G157" s="137">
        <f t="shared" si="17"/>
        <v>12312</v>
      </c>
      <c r="H157" s="137">
        <f t="shared" si="17"/>
        <v>72472.54</v>
      </c>
      <c r="I157" s="137">
        <f t="shared" si="17"/>
        <v>262945.36</v>
      </c>
      <c r="J157" s="101">
        <f t="shared" si="17"/>
        <v>13541.35</v>
      </c>
    </row>
    <row r="158" spans="1:10" ht="15.75" customHeight="1" thickTop="1">
      <c r="A158" s="221">
        <f>A154+1</f>
        <v>49</v>
      </c>
      <c r="B158" s="223" t="s">
        <v>214</v>
      </c>
      <c r="C158" s="2" t="s">
        <v>215</v>
      </c>
      <c r="D158" s="133" t="s">
        <v>163</v>
      </c>
      <c r="E158" s="103">
        <v>9184.8</v>
      </c>
      <c r="F158" s="103">
        <v>0</v>
      </c>
      <c r="G158" s="103">
        <v>0</v>
      </c>
      <c r="H158" s="103">
        <v>0</v>
      </c>
      <c r="I158" s="103">
        <v>0</v>
      </c>
      <c r="J158" s="150">
        <v>0</v>
      </c>
    </row>
    <row r="159" spans="1:10" ht="15" customHeight="1">
      <c r="A159" s="198"/>
      <c r="B159" s="231"/>
      <c r="C159" s="9" t="s">
        <v>216</v>
      </c>
      <c r="D159" s="109" t="s">
        <v>196</v>
      </c>
      <c r="E159" s="107">
        <v>0</v>
      </c>
      <c r="F159" s="107">
        <v>30690</v>
      </c>
      <c r="G159" s="107">
        <v>30169</v>
      </c>
      <c r="H159" s="107">
        <v>78099.66</v>
      </c>
      <c r="I159" s="107">
        <v>205297.78</v>
      </c>
      <c r="J159" s="148">
        <v>1561.65</v>
      </c>
    </row>
    <row r="160" spans="1:10" ht="18.75" customHeight="1" thickBot="1">
      <c r="A160" s="222"/>
      <c r="B160" s="232"/>
      <c r="C160" s="112" t="s">
        <v>22</v>
      </c>
      <c r="D160" s="110"/>
      <c r="E160" s="137">
        <f aca="true" t="shared" si="18" ref="E160:J160">SUM(E158:E159)</f>
        <v>9184.8</v>
      </c>
      <c r="F160" s="137">
        <f t="shared" si="18"/>
        <v>30690</v>
      </c>
      <c r="G160" s="137">
        <f t="shared" si="18"/>
        <v>30169</v>
      </c>
      <c r="H160" s="137">
        <f t="shared" si="18"/>
        <v>78099.66</v>
      </c>
      <c r="I160" s="137">
        <f t="shared" si="18"/>
        <v>205297.78</v>
      </c>
      <c r="J160" s="101">
        <f t="shared" si="18"/>
        <v>1561.65</v>
      </c>
    </row>
    <row r="161" spans="1:10" ht="15.75" customHeight="1" thickTop="1">
      <c r="A161" s="221">
        <f>A158+1</f>
        <v>50</v>
      </c>
      <c r="B161" s="223" t="s">
        <v>217</v>
      </c>
      <c r="C161" s="60" t="s">
        <v>218</v>
      </c>
      <c r="D161" s="108" t="s">
        <v>163</v>
      </c>
      <c r="E161" s="100">
        <v>15412.47</v>
      </c>
      <c r="F161" s="100">
        <v>113315.79</v>
      </c>
      <c r="G161" s="100">
        <v>29126</v>
      </c>
      <c r="H161" s="100">
        <v>0</v>
      </c>
      <c r="I161" s="100">
        <v>0</v>
      </c>
      <c r="J161" s="147">
        <v>0</v>
      </c>
    </row>
    <row r="162" spans="1:10" ht="15" customHeight="1">
      <c r="A162" s="198"/>
      <c r="B162" s="231"/>
      <c r="C162" s="9" t="s">
        <v>219</v>
      </c>
      <c r="D162" s="109" t="s">
        <v>236</v>
      </c>
      <c r="E162" s="107">
        <v>0</v>
      </c>
      <c r="F162" s="107">
        <v>0</v>
      </c>
      <c r="G162" s="107">
        <v>0</v>
      </c>
      <c r="H162" s="107">
        <v>91584.06</v>
      </c>
      <c r="I162" s="107">
        <v>288487.18</v>
      </c>
      <c r="J162" s="148">
        <v>49916.73</v>
      </c>
    </row>
    <row r="163" spans="1:10" ht="18.75" customHeight="1" thickBot="1">
      <c r="A163" s="222"/>
      <c r="B163" s="232"/>
      <c r="C163" s="112" t="s">
        <v>22</v>
      </c>
      <c r="D163" s="110"/>
      <c r="E163" s="137">
        <f aca="true" t="shared" si="19" ref="E163:J163">SUM(E161:E162)</f>
        <v>15412.47</v>
      </c>
      <c r="F163" s="137">
        <f t="shared" si="19"/>
        <v>113315.79</v>
      </c>
      <c r="G163" s="137">
        <f t="shared" si="19"/>
        <v>29126</v>
      </c>
      <c r="H163" s="137">
        <f t="shared" si="19"/>
        <v>91584.06</v>
      </c>
      <c r="I163" s="137">
        <f t="shared" si="19"/>
        <v>288487.18</v>
      </c>
      <c r="J163" s="101">
        <f t="shared" si="19"/>
        <v>49916.73</v>
      </c>
    </row>
    <row r="164" spans="1:10" ht="15.75" customHeight="1" thickTop="1">
      <c r="A164" s="198">
        <f>A161+1</f>
        <v>51</v>
      </c>
      <c r="B164" s="223" t="s">
        <v>220</v>
      </c>
      <c r="C164" s="2" t="s">
        <v>221</v>
      </c>
      <c r="D164" s="133" t="s">
        <v>163</v>
      </c>
      <c r="E164" s="103">
        <v>38674.34</v>
      </c>
      <c r="F164" s="103">
        <v>42250</v>
      </c>
      <c r="G164" s="103">
        <v>33789</v>
      </c>
      <c r="H164" s="103">
        <v>0</v>
      </c>
      <c r="I164" s="103">
        <v>0</v>
      </c>
      <c r="J164" s="150">
        <v>0</v>
      </c>
    </row>
    <row r="165" spans="1:10" ht="15" customHeight="1">
      <c r="A165" s="198"/>
      <c r="B165" s="231"/>
      <c r="C165" s="9" t="s">
        <v>222</v>
      </c>
      <c r="D165" s="109" t="s">
        <v>223</v>
      </c>
      <c r="E165" s="107">
        <v>0</v>
      </c>
      <c r="F165" s="107">
        <v>0</v>
      </c>
      <c r="G165" s="107">
        <v>0</v>
      </c>
      <c r="H165" s="107">
        <v>69254.68</v>
      </c>
      <c r="I165" s="107">
        <v>210436.01</v>
      </c>
      <c r="J165" s="148">
        <v>31279.07</v>
      </c>
    </row>
    <row r="166" spans="1:10" ht="18.75" customHeight="1" thickBot="1">
      <c r="A166" s="198"/>
      <c r="B166" s="232"/>
      <c r="C166" s="111" t="s">
        <v>22</v>
      </c>
      <c r="D166" s="126"/>
      <c r="E166" s="135">
        <v>38674.34</v>
      </c>
      <c r="F166" s="135">
        <v>42250</v>
      </c>
      <c r="G166" s="135">
        <v>33789</v>
      </c>
      <c r="H166" s="135">
        <v>69254.68</v>
      </c>
      <c r="I166" s="135">
        <f>SUM(I165)</f>
        <v>210436.01</v>
      </c>
      <c r="J166" s="120">
        <f>SUM(J164:J165)</f>
        <v>31279.07</v>
      </c>
    </row>
    <row r="167" spans="1:10" ht="15.75" customHeight="1" thickTop="1">
      <c r="A167" s="221">
        <f>A164+1</f>
        <v>52</v>
      </c>
      <c r="B167" s="228" t="s">
        <v>237</v>
      </c>
      <c r="C167" s="60" t="s">
        <v>224</v>
      </c>
      <c r="D167" s="108" t="s">
        <v>163</v>
      </c>
      <c r="E167" s="100">
        <v>21000</v>
      </c>
      <c r="F167" s="100">
        <v>58158</v>
      </c>
      <c r="G167" s="100">
        <v>0</v>
      </c>
      <c r="H167" s="100">
        <v>0</v>
      </c>
      <c r="I167" s="100">
        <v>0</v>
      </c>
      <c r="J167" s="147">
        <v>0</v>
      </c>
    </row>
    <row r="168" spans="1:10" ht="15" customHeight="1">
      <c r="A168" s="198"/>
      <c r="B168" s="276"/>
      <c r="C168" s="9" t="s">
        <v>225</v>
      </c>
      <c r="D168" s="109" t="s">
        <v>226</v>
      </c>
      <c r="E168" s="107">
        <v>0</v>
      </c>
      <c r="F168" s="107">
        <v>0</v>
      </c>
      <c r="G168" s="107">
        <v>37222</v>
      </c>
      <c r="H168" s="107">
        <v>117011.75</v>
      </c>
      <c r="I168" s="107">
        <v>265296.3</v>
      </c>
      <c r="J168" s="148">
        <v>976.28</v>
      </c>
    </row>
    <row r="169" spans="1:10" ht="15" customHeight="1">
      <c r="A169" s="198"/>
      <c r="B169" s="276"/>
      <c r="C169" s="281" t="s">
        <v>240</v>
      </c>
      <c r="D169" s="282" t="s">
        <v>241</v>
      </c>
      <c r="E169" s="132">
        <v>0</v>
      </c>
      <c r="F169" s="132">
        <v>0</v>
      </c>
      <c r="G169" s="132">
        <v>0</v>
      </c>
      <c r="H169" s="132">
        <v>0</v>
      </c>
      <c r="I169" s="132">
        <v>0</v>
      </c>
      <c r="J169" s="154">
        <v>30253.02</v>
      </c>
    </row>
    <row r="170" spans="1:10" ht="18.75" customHeight="1" thickBot="1">
      <c r="A170" s="222"/>
      <c r="B170" s="277"/>
      <c r="C170" s="112" t="s">
        <v>22</v>
      </c>
      <c r="D170" s="110"/>
      <c r="E170" s="137">
        <f aca="true" t="shared" si="20" ref="E170:J170">SUM(E167:E169)</f>
        <v>21000</v>
      </c>
      <c r="F170" s="137">
        <f t="shared" si="20"/>
        <v>58158</v>
      </c>
      <c r="G170" s="137">
        <f t="shared" si="20"/>
        <v>37222</v>
      </c>
      <c r="H170" s="137">
        <f t="shared" si="20"/>
        <v>117011.75</v>
      </c>
      <c r="I170" s="137">
        <f t="shared" si="20"/>
        <v>265296.3</v>
      </c>
      <c r="J170" s="101">
        <f t="shared" si="20"/>
        <v>31229.3</v>
      </c>
    </row>
    <row r="171" spans="1:10" ht="15.75" customHeight="1" thickTop="1">
      <c r="A171" s="221">
        <f>A167+1</f>
        <v>53</v>
      </c>
      <c r="B171" s="223" t="s">
        <v>227</v>
      </c>
      <c r="C171" s="60" t="s">
        <v>228</v>
      </c>
      <c r="D171" s="108" t="s">
        <v>163</v>
      </c>
      <c r="E171" s="100">
        <v>21940</v>
      </c>
      <c r="F171" s="100">
        <v>25380</v>
      </c>
      <c r="G171" s="100">
        <v>36945</v>
      </c>
      <c r="H171" s="100">
        <v>0</v>
      </c>
      <c r="I171" s="100">
        <v>0</v>
      </c>
      <c r="J171" s="147">
        <v>0</v>
      </c>
    </row>
    <row r="172" spans="1:10" ht="15" customHeight="1">
      <c r="A172" s="198"/>
      <c r="B172" s="231"/>
      <c r="C172" s="9" t="s">
        <v>229</v>
      </c>
      <c r="D172" s="109" t="s">
        <v>223</v>
      </c>
      <c r="E172" s="107">
        <v>0</v>
      </c>
      <c r="F172" s="107">
        <v>0</v>
      </c>
      <c r="G172" s="107">
        <v>0</v>
      </c>
      <c r="H172" s="107">
        <v>78449.06</v>
      </c>
      <c r="I172" s="107">
        <v>146054.97</v>
      </c>
      <c r="J172" s="148">
        <v>40122.73</v>
      </c>
    </row>
    <row r="173" spans="1:10" ht="18.75" customHeight="1" thickBot="1">
      <c r="A173" s="222"/>
      <c r="B173" s="232"/>
      <c r="C173" s="112" t="s">
        <v>22</v>
      </c>
      <c r="D173" s="134"/>
      <c r="E173" s="137">
        <f aca="true" t="shared" si="21" ref="E173:J173">SUM(E171:E172)</f>
        <v>21940</v>
      </c>
      <c r="F173" s="137">
        <f t="shared" si="21"/>
        <v>25380</v>
      </c>
      <c r="G173" s="137">
        <f t="shared" si="21"/>
        <v>36945</v>
      </c>
      <c r="H173" s="137">
        <f t="shared" si="21"/>
        <v>78449.06</v>
      </c>
      <c r="I173" s="137">
        <f t="shared" si="21"/>
        <v>146054.97</v>
      </c>
      <c r="J173" s="101">
        <f t="shared" si="21"/>
        <v>40122.73</v>
      </c>
    </row>
    <row r="174" spans="1:10" ht="15.75" customHeight="1" thickTop="1">
      <c r="A174" s="221">
        <v>54</v>
      </c>
      <c r="B174" s="228" t="s">
        <v>242</v>
      </c>
      <c r="C174" s="49" t="s">
        <v>243</v>
      </c>
      <c r="D174" s="50" t="s">
        <v>10</v>
      </c>
      <c r="E174" s="51">
        <v>35000</v>
      </c>
      <c r="F174" s="51">
        <v>52290</v>
      </c>
      <c r="G174" s="51">
        <v>39900</v>
      </c>
      <c r="H174" s="51">
        <v>144981.25</v>
      </c>
      <c r="I174" s="51">
        <v>23772.75</v>
      </c>
      <c r="J174" s="52">
        <v>-48637.78</v>
      </c>
    </row>
    <row r="175" spans="1:10" ht="15" customHeight="1">
      <c r="A175" s="198"/>
      <c r="B175" s="227"/>
      <c r="C175" s="9" t="s">
        <v>244</v>
      </c>
      <c r="D175" s="5" t="s">
        <v>245</v>
      </c>
      <c r="E175" s="14">
        <v>0</v>
      </c>
      <c r="F175" s="26">
        <v>0</v>
      </c>
      <c r="G175" s="26">
        <v>0</v>
      </c>
      <c r="H175" s="26">
        <v>0</v>
      </c>
      <c r="I175" s="26">
        <v>162775.13</v>
      </c>
      <c r="J175" s="12">
        <v>92117.87</v>
      </c>
    </row>
    <row r="176" spans="1:10" ht="16.5" customHeight="1" thickBot="1">
      <c r="A176" s="222"/>
      <c r="B176" s="229"/>
      <c r="C176" s="44" t="s">
        <v>22</v>
      </c>
      <c r="D176" s="45"/>
      <c r="E176" s="172">
        <f aca="true" t="shared" si="22" ref="E176:J176">SUM(E174:E175)</f>
        <v>35000</v>
      </c>
      <c r="F176" s="172">
        <f t="shared" si="22"/>
        <v>52290</v>
      </c>
      <c r="G176" s="172">
        <f t="shared" si="22"/>
        <v>39900</v>
      </c>
      <c r="H176" s="172">
        <f t="shared" si="22"/>
        <v>144981.25</v>
      </c>
      <c r="I176" s="172">
        <f t="shared" si="22"/>
        <v>186547.88</v>
      </c>
      <c r="J176" s="70">
        <f t="shared" si="22"/>
        <v>43480.09</v>
      </c>
    </row>
    <row r="177" spans="1:10" ht="15.75" customHeight="1" thickTop="1">
      <c r="A177" s="198">
        <f>A174+1</f>
        <v>55</v>
      </c>
      <c r="B177" s="227" t="s">
        <v>246</v>
      </c>
      <c r="C177" s="169" t="s">
        <v>247</v>
      </c>
      <c r="D177" s="16" t="s">
        <v>10</v>
      </c>
      <c r="E177" s="170">
        <v>73938</v>
      </c>
      <c r="F177" s="171">
        <v>15890</v>
      </c>
      <c r="G177" s="171">
        <v>30561</v>
      </c>
      <c r="H177" s="171">
        <v>79614.77</v>
      </c>
      <c r="I177" s="171">
        <v>68000</v>
      </c>
      <c r="J177" s="171">
        <v>-134904.3</v>
      </c>
    </row>
    <row r="178" spans="1:10" ht="15.75" customHeight="1">
      <c r="A178" s="198"/>
      <c r="B178" s="227"/>
      <c r="C178" s="72" t="s">
        <v>248</v>
      </c>
      <c r="D178" s="73" t="s">
        <v>249</v>
      </c>
      <c r="E178" s="14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142077</v>
      </c>
    </row>
    <row r="179" spans="1:10" ht="16.5" customHeight="1" thickBot="1">
      <c r="A179" s="198"/>
      <c r="B179" s="227"/>
      <c r="C179" s="173" t="s">
        <v>22</v>
      </c>
      <c r="D179" s="174"/>
      <c r="E179" s="175">
        <f aca="true" t="shared" si="23" ref="E179:J179">SUM(E177:E178)</f>
        <v>73938</v>
      </c>
      <c r="F179" s="175">
        <f t="shared" si="23"/>
        <v>15890</v>
      </c>
      <c r="G179" s="175">
        <f t="shared" si="23"/>
        <v>30561</v>
      </c>
      <c r="H179" s="175">
        <f t="shared" si="23"/>
        <v>79614.77</v>
      </c>
      <c r="I179" s="175">
        <f t="shared" si="23"/>
        <v>68000</v>
      </c>
      <c r="J179" s="182">
        <f t="shared" si="23"/>
        <v>7172.700000000012</v>
      </c>
    </row>
    <row r="180" spans="1:10" ht="15.75" customHeight="1" thickTop="1">
      <c r="A180" s="221">
        <f>A177+1</f>
        <v>56</v>
      </c>
      <c r="B180" s="223" t="s">
        <v>250</v>
      </c>
      <c r="C180" s="60" t="s">
        <v>251</v>
      </c>
      <c r="D180" s="50" t="s">
        <v>10</v>
      </c>
      <c r="E180" s="52">
        <v>10994</v>
      </c>
      <c r="F180" s="52">
        <v>39200</v>
      </c>
      <c r="G180" s="52">
        <v>20264</v>
      </c>
      <c r="H180" s="52">
        <v>89444.97</v>
      </c>
      <c r="I180" s="52">
        <v>107314.66</v>
      </c>
      <c r="J180" s="52">
        <v>-24682.69</v>
      </c>
    </row>
    <row r="181" spans="1:10" ht="15" customHeight="1">
      <c r="A181" s="198"/>
      <c r="B181" s="224"/>
      <c r="C181" s="9" t="s">
        <v>252</v>
      </c>
      <c r="D181" s="5" t="s">
        <v>253</v>
      </c>
      <c r="E181" s="14">
        <v>0</v>
      </c>
      <c r="F181" s="12">
        <v>0</v>
      </c>
      <c r="G181" s="12">
        <v>0</v>
      </c>
      <c r="H181" s="12">
        <v>0</v>
      </c>
      <c r="I181" s="12">
        <v>164015.79</v>
      </c>
      <c r="J181" s="12">
        <v>68669.57</v>
      </c>
    </row>
    <row r="182" spans="1:10" ht="25.5" customHeight="1" thickBot="1">
      <c r="A182" s="222"/>
      <c r="B182" s="225"/>
      <c r="C182" s="44" t="s">
        <v>22</v>
      </c>
      <c r="D182" s="45"/>
      <c r="E182" s="177">
        <f aca="true" t="shared" si="24" ref="E182:J182">SUM(E180:E181)</f>
        <v>10994</v>
      </c>
      <c r="F182" s="177">
        <f t="shared" si="24"/>
        <v>39200</v>
      </c>
      <c r="G182" s="177">
        <f t="shared" si="24"/>
        <v>20264</v>
      </c>
      <c r="H182" s="177">
        <f t="shared" si="24"/>
        <v>89444.97</v>
      </c>
      <c r="I182" s="177">
        <f t="shared" si="24"/>
        <v>271330.45</v>
      </c>
      <c r="J182" s="183">
        <f t="shared" si="24"/>
        <v>43986.880000000005</v>
      </c>
    </row>
    <row r="183" spans="1:10" ht="15.75" customHeight="1" thickTop="1">
      <c r="A183" s="198">
        <f>A180+1</f>
        <v>57</v>
      </c>
      <c r="B183" s="224" t="s">
        <v>254</v>
      </c>
      <c r="C183" s="2" t="s">
        <v>255</v>
      </c>
      <c r="D183" s="16" t="s">
        <v>10</v>
      </c>
      <c r="E183" s="176">
        <v>108177</v>
      </c>
      <c r="F183" s="171">
        <v>55340</v>
      </c>
      <c r="G183" s="171">
        <v>12206</v>
      </c>
      <c r="H183" s="171">
        <v>40451</v>
      </c>
      <c r="I183" s="171">
        <v>0</v>
      </c>
      <c r="J183" s="171">
        <f>-9309.8</f>
        <v>-9309.8</v>
      </c>
    </row>
    <row r="184" spans="1:10" ht="15" customHeight="1">
      <c r="A184" s="198"/>
      <c r="B184" s="224"/>
      <c r="C184" s="9" t="s">
        <v>256</v>
      </c>
      <c r="D184" s="5" t="s">
        <v>257</v>
      </c>
      <c r="E184" s="14"/>
      <c r="F184" s="12"/>
      <c r="G184" s="12"/>
      <c r="H184" s="12">
        <f>72510.91-9309.8</f>
        <v>63201.11</v>
      </c>
      <c r="I184" s="12">
        <v>183700</v>
      </c>
      <c r="J184" s="12">
        <v>0</v>
      </c>
    </row>
    <row r="185" spans="1:10" ht="21.75" customHeight="1">
      <c r="A185" s="198"/>
      <c r="B185" s="224"/>
      <c r="C185" s="72" t="s">
        <v>258</v>
      </c>
      <c r="D185" s="155" t="s">
        <v>259</v>
      </c>
      <c r="E185" s="156"/>
      <c r="F185" s="82"/>
      <c r="G185" s="82"/>
      <c r="H185" s="82"/>
      <c r="I185" s="82"/>
      <c r="J185" s="82">
        <v>65086.36</v>
      </c>
    </row>
    <row r="186" spans="1:10" ht="16.5" customHeight="1" thickBot="1">
      <c r="A186" s="198"/>
      <c r="B186" s="224"/>
      <c r="C186" s="173" t="s">
        <v>22</v>
      </c>
      <c r="D186" s="178"/>
      <c r="E186" s="175">
        <f aca="true" t="shared" si="25" ref="E186:J186">SUM(E183:E185)</f>
        <v>108177</v>
      </c>
      <c r="F186" s="175">
        <f t="shared" si="25"/>
        <v>55340</v>
      </c>
      <c r="G186" s="175">
        <f t="shared" si="25"/>
        <v>12206</v>
      </c>
      <c r="H186" s="175">
        <f t="shared" si="25"/>
        <v>103652.11</v>
      </c>
      <c r="I186" s="175">
        <f t="shared" si="25"/>
        <v>183700</v>
      </c>
      <c r="J186" s="182">
        <f t="shared" si="25"/>
        <v>55776.56</v>
      </c>
    </row>
    <row r="187" spans="1:10" ht="15.75" customHeight="1" thickTop="1">
      <c r="A187" s="221">
        <f>A183+1</f>
        <v>58</v>
      </c>
      <c r="B187" s="223" t="s">
        <v>260</v>
      </c>
      <c r="C187" s="60" t="s">
        <v>261</v>
      </c>
      <c r="D187" s="50" t="s">
        <v>10</v>
      </c>
      <c r="E187" s="52">
        <f>51467+41680.77+30362.65</f>
        <v>123510.41999999998</v>
      </c>
      <c r="F187" s="52">
        <v>30630</v>
      </c>
      <c r="G187" s="52">
        <v>0</v>
      </c>
      <c r="H187" s="52">
        <v>0</v>
      </c>
      <c r="I187" s="52">
        <v>0</v>
      </c>
      <c r="J187" s="88">
        <v>-500.27</v>
      </c>
    </row>
    <row r="188" spans="1:10" ht="15" customHeight="1">
      <c r="A188" s="198"/>
      <c r="B188" s="224"/>
      <c r="C188" s="9" t="s">
        <v>262</v>
      </c>
      <c r="D188" s="16" t="s">
        <v>10</v>
      </c>
      <c r="E188" s="12">
        <v>0</v>
      </c>
      <c r="F188" s="12">
        <v>0</v>
      </c>
      <c r="G188" s="12">
        <v>24079</v>
      </c>
      <c r="H188" s="12">
        <v>82369.85</v>
      </c>
      <c r="I188" s="12">
        <v>78770.86</v>
      </c>
      <c r="J188" s="166">
        <v>-3523.66</v>
      </c>
    </row>
    <row r="189" spans="1:10" ht="15" customHeight="1">
      <c r="A189" s="198"/>
      <c r="B189" s="224"/>
      <c r="C189" s="9" t="s">
        <v>263</v>
      </c>
      <c r="D189" s="5" t="s">
        <v>264</v>
      </c>
      <c r="E189" s="82">
        <v>0</v>
      </c>
      <c r="F189" s="82">
        <v>0</v>
      </c>
      <c r="G189" s="82">
        <v>0</v>
      </c>
      <c r="H189" s="82">
        <v>0</v>
      </c>
      <c r="I189" s="82">
        <v>96300</v>
      </c>
      <c r="J189" s="167">
        <v>33315</v>
      </c>
    </row>
    <row r="190" spans="1:10" ht="16.5" customHeight="1" thickBot="1">
      <c r="A190" s="222"/>
      <c r="B190" s="225"/>
      <c r="C190" s="44" t="s">
        <v>22</v>
      </c>
      <c r="D190" s="56"/>
      <c r="E190" s="179">
        <f aca="true" t="shared" si="26" ref="E190:J190">SUM(E187:E189)</f>
        <v>123510.41999999998</v>
      </c>
      <c r="F190" s="179">
        <f t="shared" si="26"/>
        <v>30630</v>
      </c>
      <c r="G190" s="179">
        <f t="shared" si="26"/>
        <v>24079</v>
      </c>
      <c r="H190" s="179">
        <f t="shared" si="26"/>
        <v>82369.85</v>
      </c>
      <c r="I190" s="179">
        <f t="shared" si="26"/>
        <v>175070.86</v>
      </c>
      <c r="J190" s="184">
        <f t="shared" si="26"/>
        <v>29291.07</v>
      </c>
    </row>
    <row r="191" spans="1:10" ht="15.75" customHeight="1" thickTop="1">
      <c r="A191" s="198">
        <f>A187+1</f>
        <v>59</v>
      </c>
      <c r="B191" s="224" t="s">
        <v>265</v>
      </c>
      <c r="C191" s="161" t="s">
        <v>266</v>
      </c>
      <c r="D191" s="16" t="s">
        <v>10</v>
      </c>
      <c r="E191" s="103">
        <v>185190.04</v>
      </c>
      <c r="F191" s="103">
        <v>8696.7</v>
      </c>
      <c r="G191" s="103">
        <v>0</v>
      </c>
      <c r="H191" s="103">
        <v>0</v>
      </c>
      <c r="I191" s="103">
        <v>0</v>
      </c>
      <c r="J191" s="171">
        <v>0</v>
      </c>
    </row>
    <row r="192" spans="1:10" ht="15" customHeight="1">
      <c r="A192" s="198"/>
      <c r="B192" s="224"/>
      <c r="C192" s="158" t="s">
        <v>251</v>
      </c>
      <c r="D192" s="159" t="s">
        <v>267</v>
      </c>
      <c r="E192" s="160">
        <v>0</v>
      </c>
      <c r="F192" s="160">
        <v>39723.3</v>
      </c>
      <c r="G192" s="160">
        <v>35161</v>
      </c>
      <c r="H192" s="160">
        <v>102716.66</v>
      </c>
      <c r="I192" s="160">
        <v>94916.34</v>
      </c>
      <c r="J192" s="71">
        <v>-19900.42</v>
      </c>
    </row>
    <row r="193" spans="1:10" ht="15" customHeight="1">
      <c r="A193" s="198"/>
      <c r="B193" s="224"/>
      <c r="C193" s="161" t="s">
        <v>252</v>
      </c>
      <c r="D193" s="162" t="s">
        <v>268</v>
      </c>
      <c r="E193" s="107">
        <v>0</v>
      </c>
      <c r="F193" s="107">
        <v>0</v>
      </c>
      <c r="G193" s="107">
        <v>0</v>
      </c>
      <c r="H193" s="107">
        <v>0</v>
      </c>
      <c r="I193" s="107">
        <v>160103.83</v>
      </c>
      <c r="J193" s="12">
        <v>43803</v>
      </c>
    </row>
    <row r="194" spans="1:10" ht="16.5" customHeight="1" thickBot="1">
      <c r="A194" s="198"/>
      <c r="B194" s="224"/>
      <c r="C194" s="173" t="s">
        <v>22</v>
      </c>
      <c r="D194" s="178"/>
      <c r="E194" s="180">
        <f aca="true" t="shared" si="27" ref="E194:J194">SUM(E191:E193)</f>
        <v>185190.04</v>
      </c>
      <c r="F194" s="180">
        <f t="shared" si="27"/>
        <v>48420</v>
      </c>
      <c r="G194" s="180">
        <f t="shared" si="27"/>
        <v>35161</v>
      </c>
      <c r="H194" s="180">
        <f t="shared" si="27"/>
        <v>102716.66</v>
      </c>
      <c r="I194" s="180">
        <f t="shared" si="27"/>
        <v>255020.16999999998</v>
      </c>
      <c r="J194" s="185">
        <f t="shared" si="27"/>
        <v>23902.58</v>
      </c>
    </row>
    <row r="195" spans="1:10" ht="15.75" customHeight="1" thickTop="1">
      <c r="A195" s="221">
        <f>A191+1</f>
        <v>60</v>
      </c>
      <c r="B195" s="223" t="s">
        <v>269</v>
      </c>
      <c r="C195" s="60" t="s">
        <v>270</v>
      </c>
      <c r="D195" s="50" t="s">
        <v>10</v>
      </c>
      <c r="E195" s="100">
        <v>23036</v>
      </c>
      <c r="F195" s="100">
        <v>60610</v>
      </c>
      <c r="G195" s="100">
        <v>29972</v>
      </c>
      <c r="H195" s="100">
        <v>86829.51</v>
      </c>
      <c r="I195" s="100">
        <v>77500</v>
      </c>
      <c r="J195" s="52">
        <f>-46762.75</f>
        <v>-46762.75</v>
      </c>
    </row>
    <row r="196" spans="1:10" ht="15.75" customHeight="1">
      <c r="A196" s="198"/>
      <c r="B196" s="224"/>
      <c r="C196" s="72" t="s">
        <v>271</v>
      </c>
      <c r="D196" s="155" t="s">
        <v>272</v>
      </c>
      <c r="E196" s="107">
        <v>0</v>
      </c>
      <c r="F196" s="107">
        <v>0</v>
      </c>
      <c r="G196" s="107">
        <v>0</v>
      </c>
      <c r="H196" s="107">
        <v>0</v>
      </c>
      <c r="I196" s="107">
        <v>80000</v>
      </c>
      <c r="J196" s="74">
        <v>98386.67</v>
      </c>
    </row>
    <row r="197" spans="1:10" ht="16.5" customHeight="1" thickBot="1">
      <c r="A197" s="222"/>
      <c r="B197" s="225"/>
      <c r="C197" s="44" t="s">
        <v>22</v>
      </c>
      <c r="D197" s="56"/>
      <c r="E197" s="57">
        <f aca="true" t="shared" si="28" ref="E197:J197">SUM(E195:E196)</f>
        <v>23036</v>
      </c>
      <c r="F197" s="57">
        <f t="shared" si="28"/>
        <v>60610</v>
      </c>
      <c r="G197" s="57">
        <f t="shared" si="28"/>
        <v>29972</v>
      </c>
      <c r="H197" s="57">
        <f t="shared" si="28"/>
        <v>86829.51</v>
      </c>
      <c r="I197" s="57">
        <f t="shared" si="28"/>
        <v>157500</v>
      </c>
      <c r="J197" s="93">
        <f t="shared" si="28"/>
        <v>51623.92</v>
      </c>
    </row>
    <row r="198" spans="1:10" ht="15.75" customHeight="1" thickTop="1">
      <c r="A198" s="198">
        <f>A195+1</f>
        <v>61</v>
      </c>
      <c r="B198" s="227" t="s">
        <v>323</v>
      </c>
      <c r="C198" s="2" t="s">
        <v>273</v>
      </c>
      <c r="D198" s="16" t="s">
        <v>10</v>
      </c>
      <c r="E198" s="103">
        <f>69052.09</f>
        <v>69052.09</v>
      </c>
      <c r="F198" s="103">
        <v>57659.91</v>
      </c>
      <c r="G198" s="103">
        <v>21415</v>
      </c>
      <c r="H198" s="103">
        <v>38217</v>
      </c>
      <c r="I198" s="103">
        <v>0</v>
      </c>
      <c r="J198" s="171">
        <v>-17115.76</v>
      </c>
    </row>
    <row r="199" spans="1:10" ht="15" customHeight="1">
      <c r="A199" s="198"/>
      <c r="B199" s="227"/>
      <c r="C199" s="9" t="s">
        <v>274</v>
      </c>
      <c r="D199" s="5" t="s">
        <v>275</v>
      </c>
      <c r="E199" s="107">
        <v>0</v>
      </c>
      <c r="F199" s="107">
        <v>0</v>
      </c>
      <c r="G199" s="107">
        <v>0</v>
      </c>
      <c r="H199" s="107">
        <f>48868.09-17115.76</f>
        <v>31752.329999999998</v>
      </c>
      <c r="I199" s="107">
        <v>155060.23</v>
      </c>
      <c r="J199" s="12">
        <v>28177.48</v>
      </c>
    </row>
    <row r="200" spans="1:10" ht="15.75" customHeight="1">
      <c r="A200" s="198"/>
      <c r="B200" s="227"/>
      <c r="C200" s="283" t="s">
        <v>276</v>
      </c>
      <c r="D200" s="278" t="s">
        <v>277</v>
      </c>
      <c r="E200" s="107"/>
      <c r="F200" s="107"/>
      <c r="G200" s="107"/>
      <c r="H200" s="107"/>
      <c r="I200" s="107"/>
      <c r="J200" s="69">
        <v>28312.17</v>
      </c>
    </row>
    <row r="201" spans="1:10" ht="16.5" customHeight="1" thickBot="1">
      <c r="A201" s="198"/>
      <c r="B201" s="227"/>
      <c r="C201" s="173" t="s">
        <v>22</v>
      </c>
      <c r="D201" s="178"/>
      <c r="E201" s="180">
        <f aca="true" t="shared" si="29" ref="E201:J201">SUM(E198:E200)</f>
        <v>69052.09</v>
      </c>
      <c r="F201" s="180">
        <f t="shared" si="29"/>
        <v>57659.91</v>
      </c>
      <c r="G201" s="180">
        <f t="shared" si="29"/>
        <v>21415</v>
      </c>
      <c r="H201" s="180">
        <f t="shared" si="29"/>
        <v>69969.33</v>
      </c>
      <c r="I201" s="180">
        <f t="shared" si="29"/>
        <v>155060.23</v>
      </c>
      <c r="J201" s="185">
        <f t="shared" si="29"/>
        <v>39373.89</v>
      </c>
    </row>
    <row r="202" spans="1:10" ht="15.75" customHeight="1" thickTop="1">
      <c r="A202" s="221">
        <f>A198+1</f>
        <v>62</v>
      </c>
      <c r="B202" s="223" t="s">
        <v>278</v>
      </c>
      <c r="C202" s="60" t="s">
        <v>279</v>
      </c>
      <c r="D202" s="50" t="s">
        <v>10</v>
      </c>
      <c r="E202" s="100">
        <v>97454</v>
      </c>
      <c r="F202" s="100">
        <v>70620</v>
      </c>
      <c r="G202" s="100">
        <v>21133</v>
      </c>
      <c r="H202" s="100">
        <v>24596</v>
      </c>
      <c r="I202" s="100">
        <v>0</v>
      </c>
      <c r="J202" s="52">
        <v>0</v>
      </c>
    </row>
    <row r="203" spans="1:10" ht="15" customHeight="1">
      <c r="A203" s="198"/>
      <c r="B203" s="224"/>
      <c r="C203" s="9" t="s">
        <v>280</v>
      </c>
      <c r="D203" s="16" t="s">
        <v>10</v>
      </c>
      <c r="E203" s="107">
        <v>0</v>
      </c>
      <c r="F203" s="107">
        <v>0</v>
      </c>
      <c r="G203" s="107">
        <v>0</v>
      </c>
      <c r="H203" s="107">
        <v>54259.36</v>
      </c>
      <c r="I203" s="107">
        <v>178048.72</v>
      </c>
      <c r="J203" s="12">
        <v>-9085.25</v>
      </c>
    </row>
    <row r="204" spans="1:10" ht="15.75" customHeight="1">
      <c r="A204" s="198"/>
      <c r="B204" s="224"/>
      <c r="C204" s="72" t="s">
        <v>281</v>
      </c>
      <c r="D204" s="73" t="s">
        <v>282</v>
      </c>
      <c r="E204" s="107"/>
      <c r="F204" s="107"/>
      <c r="G204" s="107"/>
      <c r="H204" s="107"/>
      <c r="I204" s="107"/>
      <c r="J204" s="74">
        <v>27811.5</v>
      </c>
    </row>
    <row r="205" spans="1:10" ht="16.5" customHeight="1" thickBot="1">
      <c r="A205" s="222"/>
      <c r="B205" s="225"/>
      <c r="C205" s="44" t="s">
        <v>22</v>
      </c>
      <c r="D205" s="56"/>
      <c r="E205" s="57">
        <f aca="true" t="shared" si="30" ref="E205:J205">SUM(E202:E204)</f>
        <v>97454</v>
      </c>
      <c r="F205" s="57">
        <f t="shared" si="30"/>
        <v>70620</v>
      </c>
      <c r="G205" s="57">
        <f t="shared" si="30"/>
        <v>21133</v>
      </c>
      <c r="H205" s="57">
        <f t="shared" si="30"/>
        <v>78855.36</v>
      </c>
      <c r="I205" s="57">
        <f t="shared" si="30"/>
        <v>178048.72</v>
      </c>
      <c r="J205" s="93">
        <f t="shared" si="30"/>
        <v>18726.25</v>
      </c>
    </row>
    <row r="206" spans="1:10" ht="15.75" customHeight="1" thickTop="1">
      <c r="A206" s="198">
        <f>A202+1</f>
        <v>63</v>
      </c>
      <c r="B206" s="224" t="s">
        <v>283</v>
      </c>
      <c r="C206" s="2" t="s">
        <v>284</v>
      </c>
      <c r="D206" s="16" t="s">
        <v>10</v>
      </c>
      <c r="E206" s="103">
        <v>45695</v>
      </c>
      <c r="F206" s="103">
        <v>30580</v>
      </c>
      <c r="G206" s="103">
        <v>34660</v>
      </c>
      <c r="H206" s="103">
        <v>87034.35</v>
      </c>
      <c r="I206" s="103">
        <v>10996.65</v>
      </c>
      <c r="J206" s="171">
        <v>-14135.99</v>
      </c>
    </row>
    <row r="207" spans="1:10" ht="15" customHeight="1">
      <c r="A207" s="198"/>
      <c r="B207" s="224"/>
      <c r="C207" s="9" t="s">
        <v>285</v>
      </c>
      <c r="D207" s="16" t="s">
        <v>286</v>
      </c>
      <c r="E207" s="107">
        <v>0</v>
      </c>
      <c r="F207" s="107">
        <v>0</v>
      </c>
      <c r="G207" s="107">
        <v>0</v>
      </c>
      <c r="H207" s="107">
        <v>0</v>
      </c>
      <c r="I207" s="107">
        <v>166170.09</v>
      </c>
      <c r="J207" s="12">
        <f>120368.7+52070.67-166170.09</f>
        <v>6269.279999999999</v>
      </c>
    </row>
    <row r="208" spans="1:10" ht="16.5" customHeight="1" thickBot="1">
      <c r="A208" s="198"/>
      <c r="B208" s="224"/>
      <c r="C208" s="173" t="s">
        <v>22</v>
      </c>
      <c r="D208" s="178"/>
      <c r="E208" s="180">
        <f aca="true" t="shared" si="31" ref="E208:J208">SUM(E206:E207)</f>
        <v>45695</v>
      </c>
      <c r="F208" s="180">
        <f t="shared" si="31"/>
        <v>30580</v>
      </c>
      <c r="G208" s="180">
        <f t="shared" si="31"/>
        <v>34660</v>
      </c>
      <c r="H208" s="180">
        <f t="shared" si="31"/>
        <v>87034.35</v>
      </c>
      <c r="I208" s="180">
        <f t="shared" si="31"/>
        <v>177166.74</v>
      </c>
      <c r="J208" s="185">
        <f t="shared" si="31"/>
        <v>-7866.710000000001</v>
      </c>
    </row>
    <row r="209" spans="1:10" ht="15.75" customHeight="1" thickTop="1">
      <c r="A209" s="221">
        <f>A206+1</f>
        <v>64</v>
      </c>
      <c r="B209" s="223" t="s">
        <v>287</v>
      </c>
      <c r="C209" s="60" t="s">
        <v>191</v>
      </c>
      <c r="D209" s="50" t="s">
        <v>10</v>
      </c>
      <c r="E209" s="100">
        <v>13622.1</v>
      </c>
      <c r="F209" s="100" t="s">
        <v>288</v>
      </c>
      <c r="G209" s="100">
        <v>24473</v>
      </c>
      <c r="H209" s="100">
        <v>19182</v>
      </c>
      <c r="I209" s="100">
        <v>0</v>
      </c>
      <c r="J209" s="52">
        <v>-35073.81</v>
      </c>
    </row>
    <row r="210" spans="1:10" ht="15" customHeight="1">
      <c r="A210" s="198"/>
      <c r="B210" s="224"/>
      <c r="C210" s="9" t="s">
        <v>192</v>
      </c>
      <c r="D210" s="16" t="s">
        <v>10</v>
      </c>
      <c r="E210" s="107">
        <v>0</v>
      </c>
      <c r="F210" s="107">
        <v>0</v>
      </c>
      <c r="G210" s="107">
        <v>0</v>
      </c>
      <c r="H210" s="107">
        <f>113660.45-35073.81</f>
        <v>78586.64</v>
      </c>
      <c r="I210" s="107">
        <v>220085.52</v>
      </c>
      <c r="J210" s="12">
        <f>-89350.33+35073.81</f>
        <v>-54276.520000000004</v>
      </c>
    </row>
    <row r="211" spans="1:10" ht="15.75" customHeight="1">
      <c r="A211" s="198"/>
      <c r="B211" s="224"/>
      <c r="C211" s="72" t="s">
        <v>193</v>
      </c>
      <c r="D211" s="155" t="s">
        <v>289</v>
      </c>
      <c r="E211" s="107"/>
      <c r="F211" s="107"/>
      <c r="G211" s="107"/>
      <c r="H211" s="107"/>
      <c r="I211" s="107"/>
      <c r="J211" s="74">
        <v>99710.5</v>
      </c>
    </row>
    <row r="212" spans="1:10" ht="16.5" customHeight="1" thickBot="1">
      <c r="A212" s="222"/>
      <c r="B212" s="225"/>
      <c r="C212" s="44" t="s">
        <v>22</v>
      </c>
      <c r="D212" s="56"/>
      <c r="E212" s="57">
        <f aca="true" t="shared" si="32" ref="E212:J212">SUM(E209:E211)</f>
        <v>13622.1</v>
      </c>
      <c r="F212" s="57">
        <f t="shared" si="32"/>
        <v>0</v>
      </c>
      <c r="G212" s="57">
        <f t="shared" si="32"/>
        <v>24473</v>
      </c>
      <c r="H212" s="57">
        <f t="shared" si="32"/>
        <v>97768.64</v>
      </c>
      <c r="I212" s="57">
        <f t="shared" si="32"/>
        <v>220085.52</v>
      </c>
      <c r="J212" s="93">
        <f t="shared" si="32"/>
        <v>10360.169999999998</v>
      </c>
    </row>
    <row r="213" spans="1:10" ht="15.75" customHeight="1" thickTop="1">
      <c r="A213" s="198">
        <f>A209+1</f>
        <v>65</v>
      </c>
      <c r="B213" s="226" t="s">
        <v>290</v>
      </c>
      <c r="C213" s="161" t="s">
        <v>291</v>
      </c>
      <c r="D213" s="16" t="s">
        <v>10</v>
      </c>
      <c r="E213" s="103">
        <v>70290</v>
      </c>
      <c r="F213" s="103">
        <v>48080</v>
      </c>
      <c r="G213" s="103">
        <v>30719</v>
      </c>
      <c r="H213" s="103">
        <v>124492.63</v>
      </c>
      <c r="I213" s="103">
        <v>39948.37</v>
      </c>
      <c r="J213" s="171">
        <v>-80544.73</v>
      </c>
    </row>
    <row r="214" spans="1:10" ht="15" customHeight="1">
      <c r="A214" s="198"/>
      <c r="B214" s="226"/>
      <c r="C214" s="158" t="s">
        <v>292</v>
      </c>
      <c r="D214" s="5" t="s">
        <v>275</v>
      </c>
      <c r="E214" s="107">
        <v>0</v>
      </c>
      <c r="F214" s="107">
        <v>0</v>
      </c>
      <c r="G214" s="107">
        <v>0</v>
      </c>
      <c r="H214" s="107">
        <v>0</v>
      </c>
      <c r="I214" s="107">
        <v>239425.7</v>
      </c>
      <c r="J214" s="12">
        <v>92688.83</v>
      </c>
    </row>
    <row r="215" spans="1:10" ht="15.75" customHeight="1">
      <c r="A215" s="198"/>
      <c r="B215" s="226"/>
      <c r="C215" s="284" t="s">
        <v>293</v>
      </c>
      <c r="D215" s="278" t="s">
        <v>294</v>
      </c>
      <c r="E215" s="107"/>
      <c r="F215" s="107"/>
      <c r="G215" s="107"/>
      <c r="H215" s="107"/>
      <c r="I215" s="107"/>
      <c r="J215" s="69">
        <f>(125707/12)*3</f>
        <v>31426.75</v>
      </c>
    </row>
    <row r="216" spans="1:10" ht="16.5" customHeight="1" thickBot="1">
      <c r="A216" s="198"/>
      <c r="B216" s="226"/>
      <c r="C216" s="173" t="s">
        <v>22</v>
      </c>
      <c r="D216" s="178"/>
      <c r="E216" s="180">
        <f aca="true" t="shared" si="33" ref="E216:J216">SUM(E213:E215)</f>
        <v>70290</v>
      </c>
      <c r="F216" s="180">
        <f t="shared" si="33"/>
        <v>48080</v>
      </c>
      <c r="G216" s="180">
        <f t="shared" si="33"/>
        <v>30719</v>
      </c>
      <c r="H216" s="180">
        <f t="shared" si="33"/>
        <v>124492.63</v>
      </c>
      <c r="I216" s="180">
        <f t="shared" si="33"/>
        <v>279374.07</v>
      </c>
      <c r="J216" s="185">
        <f t="shared" si="33"/>
        <v>43570.850000000006</v>
      </c>
    </row>
    <row r="217" spans="1:10" ht="15.75" customHeight="1" thickTop="1">
      <c r="A217" s="221">
        <f>A213+1</f>
        <v>66</v>
      </c>
      <c r="B217" s="223" t="s">
        <v>295</v>
      </c>
      <c r="C217" s="181" t="s">
        <v>296</v>
      </c>
      <c r="D217" s="50" t="s">
        <v>10</v>
      </c>
      <c r="E217" s="100">
        <v>89513.18</v>
      </c>
      <c r="F217" s="100">
        <v>53059.83</v>
      </c>
      <c r="G217" s="100">
        <v>38419</v>
      </c>
      <c r="H217" s="100">
        <v>9907</v>
      </c>
      <c r="I217" s="100">
        <v>0</v>
      </c>
      <c r="J217" s="52">
        <v>0</v>
      </c>
    </row>
    <row r="218" spans="1:10" ht="15" customHeight="1">
      <c r="A218" s="198"/>
      <c r="B218" s="224"/>
      <c r="C218" s="158" t="s">
        <v>297</v>
      </c>
      <c r="D218" s="16" t="s">
        <v>10</v>
      </c>
      <c r="E218" s="107">
        <v>0</v>
      </c>
      <c r="F218" s="107">
        <v>0</v>
      </c>
      <c r="G218" s="107">
        <v>0</v>
      </c>
      <c r="H218" s="107">
        <v>92275.02</v>
      </c>
      <c r="I218" s="107">
        <v>155426.11</v>
      </c>
      <c r="J218" s="12">
        <v>-65281.26</v>
      </c>
    </row>
    <row r="219" spans="1:10" ht="15.75" customHeight="1">
      <c r="A219" s="198"/>
      <c r="B219" s="224"/>
      <c r="C219" s="163" t="s">
        <v>298</v>
      </c>
      <c r="D219" s="73" t="s">
        <v>299</v>
      </c>
      <c r="E219" s="107"/>
      <c r="F219" s="107"/>
      <c r="G219" s="107"/>
      <c r="H219" s="107"/>
      <c r="I219" s="107"/>
      <c r="J219" s="12">
        <v>74489</v>
      </c>
    </row>
    <row r="220" spans="1:10" ht="16.5" customHeight="1" thickBot="1">
      <c r="A220" s="222"/>
      <c r="B220" s="225"/>
      <c r="C220" s="44" t="s">
        <v>22</v>
      </c>
      <c r="D220" s="56"/>
      <c r="E220" s="57">
        <f aca="true" t="shared" si="34" ref="E220:J220">SUM(E217:E219)</f>
        <v>89513.18</v>
      </c>
      <c r="F220" s="57">
        <f t="shared" si="34"/>
        <v>53059.83</v>
      </c>
      <c r="G220" s="57">
        <f t="shared" si="34"/>
        <v>38419</v>
      </c>
      <c r="H220" s="57">
        <f t="shared" si="34"/>
        <v>102182.02</v>
      </c>
      <c r="I220" s="57">
        <f t="shared" si="34"/>
        <v>155426.11</v>
      </c>
      <c r="J220" s="93">
        <f t="shared" si="34"/>
        <v>9207.739999999998</v>
      </c>
    </row>
    <row r="221" spans="1:10" ht="15.75" customHeight="1" thickTop="1">
      <c r="A221" s="198">
        <f>A217+1</f>
        <v>67</v>
      </c>
      <c r="B221" s="224" t="s">
        <v>300</v>
      </c>
      <c r="C221" s="161" t="s">
        <v>301</v>
      </c>
      <c r="D221" s="16" t="s">
        <v>10</v>
      </c>
      <c r="E221" s="103">
        <v>131585</v>
      </c>
      <c r="F221" s="103">
        <v>64280</v>
      </c>
      <c r="G221" s="103">
        <v>3861.36</v>
      </c>
      <c r="H221" s="103">
        <v>0</v>
      </c>
      <c r="I221" s="103">
        <v>0</v>
      </c>
      <c r="J221" s="171">
        <v>0</v>
      </c>
    </row>
    <row r="222" spans="1:10" ht="15" customHeight="1">
      <c r="A222" s="198"/>
      <c r="B222" s="224"/>
      <c r="C222" s="158" t="s">
        <v>302</v>
      </c>
      <c r="D222" s="16" t="s">
        <v>10</v>
      </c>
      <c r="E222" s="107">
        <v>0</v>
      </c>
      <c r="F222" s="107">
        <v>0</v>
      </c>
      <c r="G222" s="107">
        <v>0</v>
      </c>
      <c r="H222" s="107">
        <v>102073.96</v>
      </c>
      <c r="I222" s="107">
        <v>260599.01</v>
      </c>
      <c r="J222" s="12">
        <v>-47410.84</v>
      </c>
    </row>
    <row r="223" spans="1:10" ht="15.75" customHeight="1">
      <c r="A223" s="198"/>
      <c r="B223" s="224"/>
      <c r="C223" s="163" t="s">
        <v>303</v>
      </c>
      <c r="D223" s="155" t="s">
        <v>304</v>
      </c>
      <c r="E223" s="107"/>
      <c r="F223" s="107"/>
      <c r="G223" s="107"/>
      <c r="H223" s="107"/>
      <c r="I223" s="107"/>
      <c r="J223" s="168">
        <v>98079.33</v>
      </c>
    </row>
    <row r="224" spans="1:10" ht="16.5" customHeight="1" thickBot="1">
      <c r="A224" s="198"/>
      <c r="B224" s="224"/>
      <c r="C224" s="173" t="s">
        <v>22</v>
      </c>
      <c r="D224" s="178"/>
      <c r="E224" s="180">
        <f aca="true" t="shared" si="35" ref="E224:J224">SUM(E221:E223)</f>
        <v>131585</v>
      </c>
      <c r="F224" s="180">
        <f t="shared" si="35"/>
        <v>64280</v>
      </c>
      <c r="G224" s="180">
        <f t="shared" si="35"/>
        <v>3861.36</v>
      </c>
      <c r="H224" s="180">
        <f t="shared" si="35"/>
        <v>102073.96</v>
      </c>
      <c r="I224" s="180">
        <f t="shared" si="35"/>
        <v>260599.01</v>
      </c>
      <c r="J224" s="185">
        <f t="shared" si="35"/>
        <v>50668.490000000005</v>
      </c>
    </row>
    <row r="225" spans="1:10" ht="15.75" customHeight="1" thickTop="1">
      <c r="A225" s="221">
        <f>A221+1</f>
        <v>68</v>
      </c>
      <c r="B225" s="223" t="s">
        <v>305</v>
      </c>
      <c r="C225" s="181" t="s">
        <v>191</v>
      </c>
      <c r="D225" s="50" t="s">
        <v>10</v>
      </c>
      <c r="E225" s="100">
        <v>91404</v>
      </c>
      <c r="F225" s="100">
        <v>60370</v>
      </c>
      <c r="G225" s="100">
        <v>34795</v>
      </c>
      <c r="H225" s="100">
        <v>20658</v>
      </c>
      <c r="I225" s="100">
        <v>0</v>
      </c>
      <c r="J225" s="52">
        <v>0</v>
      </c>
    </row>
    <row r="226" spans="1:10" ht="15" customHeight="1">
      <c r="A226" s="198"/>
      <c r="B226" s="224"/>
      <c r="C226" s="158" t="s">
        <v>192</v>
      </c>
      <c r="D226" s="16" t="s">
        <v>10</v>
      </c>
      <c r="E226" s="107"/>
      <c r="F226" s="107"/>
      <c r="G226" s="107"/>
      <c r="H226" s="107">
        <v>83502.66</v>
      </c>
      <c r="I226" s="107">
        <v>140950</v>
      </c>
      <c r="J226" s="12">
        <v>-2502.7</v>
      </c>
    </row>
    <row r="227" spans="1:10" ht="15.75" customHeight="1">
      <c r="A227" s="198"/>
      <c r="B227" s="224"/>
      <c r="C227" s="163" t="s">
        <v>306</v>
      </c>
      <c r="D227" s="155" t="s">
        <v>304</v>
      </c>
      <c r="E227" s="107"/>
      <c r="F227" s="107"/>
      <c r="G227" s="107"/>
      <c r="H227" s="107"/>
      <c r="I227" s="107"/>
      <c r="J227" s="168">
        <v>48455.17</v>
      </c>
    </row>
    <row r="228" spans="1:10" ht="16.5" customHeight="1" thickBot="1">
      <c r="A228" s="222"/>
      <c r="B228" s="225"/>
      <c r="C228" s="44" t="s">
        <v>22</v>
      </c>
      <c r="D228" s="56"/>
      <c r="E228" s="57">
        <f aca="true" t="shared" si="36" ref="E228:J228">SUM(E225:E227)</f>
        <v>91404</v>
      </c>
      <c r="F228" s="57">
        <f t="shared" si="36"/>
        <v>60370</v>
      </c>
      <c r="G228" s="57">
        <f t="shared" si="36"/>
        <v>34795</v>
      </c>
      <c r="H228" s="57">
        <f t="shared" si="36"/>
        <v>104160.66</v>
      </c>
      <c r="I228" s="57">
        <f t="shared" si="36"/>
        <v>140950</v>
      </c>
      <c r="J228" s="93">
        <f t="shared" si="36"/>
        <v>45952.47</v>
      </c>
    </row>
    <row r="229" spans="1:10" ht="15.75" customHeight="1" thickTop="1">
      <c r="A229" s="198">
        <f>A225+1</f>
        <v>69</v>
      </c>
      <c r="B229" s="224" t="s">
        <v>307</v>
      </c>
      <c r="C229" s="161" t="s">
        <v>308</v>
      </c>
      <c r="D229" s="16" t="s">
        <v>10</v>
      </c>
      <c r="E229" s="103">
        <v>83007</v>
      </c>
      <c r="F229" s="103">
        <v>48330</v>
      </c>
      <c r="G229" s="103">
        <v>43263</v>
      </c>
      <c r="H229" s="103">
        <v>36377</v>
      </c>
      <c r="I229" s="103">
        <v>0</v>
      </c>
      <c r="J229" s="171">
        <v>0</v>
      </c>
    </row>
    <row r="230" spans="1:10" ht="15" customHeight="1">
      <c r="A230" s="198"/>
      <c r="B230" s="224"/>
      <c r="C230" s="158" t="s">
        <v>309</v>
      </c>
      <c r="D230" s="162" t="s">
        <v>310</v>
      </c>
      <c r="E230" s="107">
        <v>0</v>
      </c>
      <c r="F230" s="107">
        <v>0</v>
      </c>
      <c r="G230" s="107">
        <v>0</v>
      </c>
      <c r="H230" s="107">
        <v>66091.01</v>
      </c>
      <c r="I230" s="107">
        <v>190227.4</v>
      </c>
      <c r="J230" s="12">
        <v>-13574.65</v>
      </c>
    </row>
    <row r="231" spans="1:10" ht="15" customHeight="1">
      <c r="A231" s="198"/>
      <c r="B231" s="224"/>
      <c r="C231" s="163" t="s">
        <v>311</v>
      </c>
      <c r="D231" s="164" t="s">
        <v>312</v>
      </c>
      <c r="E231" s="107"/>
      <c r="F231" s="107"/>
      <c r="G231" s="107"/>
      <c r="H231" s="107"/>
      <c r="I231" s="107"/>
      <c r="J231" s="12">
        <v>33099</v>
      </c>
    </row>
    <row r="232" spans="1:10" ht="16.5" customHeight="1" thickBot="1">
      <c r="A232" s="198"/>
      <c r="B232" s="224"/>
      <c r="C232" s="173" t="s">
        <v>22</v>
      </c>
      <c r="D232" s="178"/>
      <c r="E232" s="180">
        <f aca="true" t="shared" si="37" ref="E232:J232">SUM(E229:E231)</f>
        <v>83007</v>
      </c>
      <c r="F232" s="180">
        <f t="shared" si="37"/>
        <v>48330</v>
      </c>
      <c r="G232" s="180">
        <f t="shared" si="37"/>
        <v>43263</v>
      </c>
      <c r="H232" s="180">
        <f t="shared" si="37"/>
        <v>102468.01</v>
      </c>
      <c r="I232" s="180">
        <f t="shared" si="37"/>
        <v>190227.4</v>
      </c>
      <c r="J232" s="185">
        <f t="shared" si="37"/>
        <v>19524.35</v>
      </c>
    </row>
    <row r="233" spans="1:10" ht="16.5" customHeight="1" thickBot="1" thickTop="1">
      <c r="A233" s="221">
        <f>A229+1</f>
        <v>70</v>
      </c>
      <c r="B233" s="223" t="s">
        <v>313</v>
      </c>
      <c r="C233" s="181" t="s">
        <v>314</v>
      </c>
      <c r="D233" s="50" t="s">
        <v>10</v>
      </c>
      <c r="E233" s="100">
        <v>110648.14</v>
      </c>
      <c r="F233" s="100">
        <v>24794.45</v>
      </c>
      <c r="G233" s="100">
        <v>0</v>
      </c>
      <c r="H233" s="100">
        <v>0</v>
      </c>
      <c r="I233" s="100">
        <v>0</v>
      </c>
      <c r="J233" s="52">
        <v>0</v>
      </c>
    </row>
    <row r="234" spans="1:10" ht="15.75" customHeight="1" thickTop="1">
      <c r="A234" s="198"/>
      <c r="B234" s="224"/>
      <c r="C234" s="157" t="s">
        <v>315</v>
      </c>
      <c r="D234" s="5" t="s">
        <v>10</v>
      </c>
      <c r="E234" s="107">
        <v>0</v>
      </c>
      <c r="F234" s="107">
        <v>10205.55</v>
      </c>
      <c r="G234" s="107">
        <v>21961</v>
      </c>
      <c r="H234" s="107">
        <v>100002.33</v>
      </c>
      <c r="I234" s="107">
        <v>135949.95</v>
      </c>
      <c r="J234" s="12">
        <v>-54971</v>
      </c>
    </row>
    <row r="235" spans="1:10" ht="15" customHeight="1">
      <c r="A235" s="198"/>
      <c r="B235" s="224"/>
      <c r="C235" s="163" t="s">
        <v>316</v>
      </c>
      <c r="D235" s="164" t="s">
        <v>317</v>
      </c>
      <c r="E235" s="107"/>
      <c r="F235" s="107"/>
      <c r="G235" s="107"/>
      <c r="H235" s="107"/>
      <c r="I235" s="107"/>
      <c r="J235" s="168">
        <v>87131.5</v>
      </c>
    </row>
    <row r="236" spans="1:10" ht="16.5" customHeight="1" thickBot="1">
      <c r="A236" s="222"/>
      <c r="B236" s="225"/>
      <c r="C236" s="44" t="s">
        <v>22</v>
      </c>
      <c r="D236" s="56"/>
      <c r="E236" s="57">
        <f aca="true" t="shared" si="38" ref="E236:J236">SUM(E233:E235)</f>
        <v>110648.14</v>
      </c>
      <c r="F236" s="57">
        <f t="shared" si="38"/>
        <v>35000</v>
      </c>
      <c r="G236" s="57">
        <f t="shared" si="38"/>
        <v>21961</v>
      </c>
      <c r="H236" s="57">
        <f t="shared" si="38"/>
        <v>100002.33</v>
      </c>
      <c r="I236" s="57">
        <f t="shared" si="38"/>
        <v>135949.95</v>
      </c>
      <c r="J236" s="93">
        <f t="shared" si="38"/>
        <v>32160.5</v>
      </c>
    </row>
    <row r="237" spans="1:10" ht="15.75" customHeight="1" thickTop="1">
      <c r="A237" s="221">
        <f>A233+1</f>
        <v>71</v>
      </c>
      <c r="B237" s="223" t="s">
        <v>318</v>
      </c>
      <c r="C237" s="181" t="s">
        <v>319</v>
      </c>
      <c r="D237" s="50" t="s">
        <v>10</v>
      </c>
      <c r="E237" s="100">
        <v>91148</v>
      </c>
      <c r="F237" s="100">
        <v>65858</v>
      </c>
      <c r="G237" s="100">
        <v>14769.16</v>
      </c>
      <c r="H237" s="100">
        <v>0</v>
      </c>
      <c r="I237" s="100">
        <v>0</v>
      </c>
      <c r="J237" s="52">
        <v>0</v>
      </c>
    </row>
    <row r="238" spans="1:10" ht="15" customHeight="1">
      <c r="A238" s="198"/>
      <c r="B238" s="224"/>
      <c r="C238" s="158" t="s">
        <v>320</v>
      </c>
      <c r="D238" s="5" t="s">
        <v>10</v>
      </c>
      <c r="E238" s="107">
        <v>0</v>
      </c>
      <c r="F238" s="107">
        <v>0</v>
      </c>
      <c r="G238" s="107">
        <v>18920.84</v>
      </c>
      <c r="H238" s="107">
        <v>98400.6</v>
      </c>
      <c r="I238" s="107">
        <v>195562.26</v>
      </c>
      <c r="J238" s="12">
        <v>-68200</v>
      </c>
    </row>
    <row r="239" spans="1:10" ht="15" customHeight="1">
      <c r="A239" s="198"/>
      <c r="B239" s="224"/>
      <c r="C239" s="165" t="s">
        <v>321</v>
      </c>
      <c r="D239" s="164" t="s">
        <v>317</v>
      </c>
      <c r="E239" s="107"/>
      <c r="F239" s="107"/>
      <c r="G239" s="107"/>
      <c r="H239" s="107"/>
      <c r="I239" s="107"/>
      <c r="J239" s="186">
        <v>103985.67</v>
      </c>
    </row>
    <row r="240" spans="1:10" ht="16.5" customHeight="1" thickBot="1">
      <c r="A240" s="222"/>
      <c r="B240" s="225"/>
      <c r="C240" s="44" t="s">
        <v>22</v>
      </c>
      <c r="D240" s="56"/>
      <c r="E240" s="57">
        <f aca="true" t="shared" si="39" ref="E240:J240">SUM(E237:E239)</f>
        <v>91148</v>
      </c>
      <c r="F240" s="57">
        <f t="shared" si="39"/>
        <v>65858</v>
      </c>
      <c r="G240" s="57">
        <f t="shared" si="39"/>
        <v>33690</v>
      </c>
      <c r="H240" s="57">
        <f t="shared" si="39"/>
        <v>98400.6</v>
      </c>
      <c r="I240" s="57">
        <f t="shared" si="39"/>
        <v>195562.26</v>
      </c>
      <c r="J240" s="93">
        <f t="shared" si="39"/>
        <v>35785.67</v>
      </c>
    </row>
    <row r="241" ht="18.75" thickTop="1"/>
    <row r="242" ht="27.75" customHeight="1"/>
    <row r="243" ht="27.75" customHeight="1"/>
    <row r="244" ht="18" customHeight="1"/>
    <row r="245" ht="18" customHeight="1"/>
    <row r="248" spans="1:11" ht="105">
      <c r="A248" s="215" t="s">
        <v>238</v>
      </c>
      <c r="B248" s="216"/>
      <c r="C248" s="216"/>
      <c r="D248" s="217"/>
      <c r="E248" s="145">
        <v>2006</v>
      </c>
      <c r="F248" s="145">
        <v>2007</v>
      </c>
      <c r="G248" s="145">
        <v>2008</v>
      </c>
      <c r="H248" s="145">
        <v>2009</v>
      </c>
      <c r="I248" s="145">
        <v>2010</v>
      </c>
      <c r="K248" s="187" t="s">
        <v>324</v>
      </c>
    </row>
    <row r="249" spans="1:11" ht="15" customHeight="1">
      <c r="A249" s="218"/>
      <c r="B249" s="219"/>
      <c r="C249" s="219"/>
      <c r="D249" s="220"/>
      <c r="E249" s="146">
        <f>E173+E170+E166+E163+E160+E157+E153+E150+E147+E144+E141+E137+E133+E130+E127+E123+E119+E116+E113+E109+E105+E101+E97+E93+E89+E85+E81+E78+E75+E72+E68+E65+E62+E59+E55+E51+E48+E44+E41+E38+E35+E31+E28+E24+E21+E18+E13+E9+E6+E240+E236+E232+E228+E224+E220+E216+E212+E208+E205+E201+E197+E194+E190+E186+E182+E179+E176</f>
        <v>4409638.77</v>
      </c>
      <c r="F249" s="146">
        <f>F173+F170+F166+F163+F160+F157+F153+F150+F147+F144+F141+F137+F133+F130+F127+F123+F119+F116+F113+F109+F105+F101+F97+F93+F89+F85+F81+F78+F75+F72+F68+F65+F62+F59+F55+F51+F48+F44+F41+F38+F35+F31+F28+F24+F21+F18+F13+F9+F6+F240+F236+F232+F228+F224+F220+F216+F212+F208+F205+F201+F197+F194+F190+F186+F182+F179+F176</f>
        <v>3294008.2700000005</v>
      </c>
      <c r="G249" s="146">
        <f>G173+G170+G166+G163+G160+G157+G153+G150+G147+G144+G141+G137+G133+G130+G127+G123+G119+G116+G113+G109+G105+G101+G97+G93+G89+G85+G81+G78+G75+G72+G68+G65+G62+G59+G55+G51+G48+G44+G41+G38+G35+G31+G28+G24+G21+G18+G13+G9+G6+G240+G236+G232+G228+G224+G220+G216+G212+G208+G205+G201+G197+G194+G190+G186+G182+G179+G176</f>
        <v>2176998.1399999997</v>
      </c>
      <c r="H249" s="146">
        <f>H173+H170+H166+H163+H160+H157+H153+H150+H147+H144+H141+H137+H133+H130+H127+H123+H119+H116+H113+H109+H105+H101+H97+H93+H89+H85+H81+H78+H75+H72+H68+H65+H62+H59+H55+H51+H48+H44+H41+H38+H35+H31+H28+H24+H21+H18+H13+H9+H6+H240+H236+H232+H228+H224+H220+H216+H212+H208+H205+H201+H197+H194+H190+H186+H182+H179+H176</f>
        <v>6002437.439999999</v>
      </c>
      <c r="I249" s="146">
        <f>I173+I170+I166+I163+I160+I157+I153+I150+I147+I144+I141+I137+I133+I130+I127+I123+I119+I116+I113+I109+I105+I101+I97+I93+I89+I85+I81+I78+I75+I72+I68+I65+I62+I59+I55+I51+I48+I44+I41+I38+I35+I31+I28+I24+I21+I18+I13+I9+I6+I240+I236+I232+I228+I224+I220+I216+I212+I208+I205+I201+I197+I194+I190+I186+I182+I179+I176</f>
        <v>14879431.419999996</v>
      </c>
      <c r="K249" s="188">
        <f>H249+I249</f>
        <v>20881868.859999996</v>
      </c>
    </row>
  </sheetData>
  <mergeCells count="144">
    <mergeCell ref="A148:A150"/>
    <mergeCell ref="A151:A153"/>
    <mergeCell ref="A154:A157"/>
    <mergeCell ref="B124:B127"/>
    <mergeCell ref="B128:B130"/>
    <mergeCell ref="B134:B137"/>
    <mergeCell ref="B148:B150"/>
    <mergeCell ref="B151:B153"/>
    <mergeCell ref="B154:B157"/>
    <mergeCell ref="A171:A173"/>
    <mergeCell ref="B158:B160"/>
    <mergeCell ref="B161:B163"/>
    <mergeCell ref="B164:B166"/>
    <mergeCell ref="B167:B170"/>
    <mergeCell ref="B171:B173"/>
    <mergeCell ref="A164:A166"/>
    <mergeCell ref="A167:A170"/>
    <mergeCell ref="A158:A160"/>
    <mergeCell ref="A161:A163"/>
    <mergeCell ref="B117:B119"/>
    <mergeCell ref="B142:B144"/>
    <mergeCell ref="B145:B147"/>
    <mergeCell ref="A124:A127"/>
    <mergeCell ref="A128:A130"/>
    <mergeCell ref="A131:A133"/>
    <mergeCell ref="B120:B123"/>
    <mergeCell ref="A134:A137"/>
    <mergeCell ref="B138:B141"/>
    <mergeCell ref="B131:B133"/>
    <mergeCell ref="A36:A38"/>
    <mergeCell ref="B36:B38"/>
    <mergeCell ref="A39:A41"/>
    <mergeCell ref="B110:B113"/>
    <mergeCell ref="B39:B41"/>
    <mergeCell ref="A42:A44"/>
    <mergeCell ref="B42:B44"/>
    <mergeCell ref="A45:A48"/>
    <mergeCell ref="B45:B48"/>
    <mergeCell ref="A49:A51"/>
    <mergeCell ref="D33:D34"/>
    <mergeCell ref="C33:C34"/>
    <mergeCell ref="J33:J34"/>
    <mergeCell ref="A32:A35"/>
    <mergeCell ref="B32:B35"/>
    <mergeCell ref="E1:I1"/>
    <mergeCell ref="J1:J2"/>
    <mergeCell ref="A1:A2"/>
    <mergeCell ref="B1:B2"/>
    <mergeCell ref="C1:C2"/>
    <mergeCell ref="D1:D2"/>
    <mergeCell ref="A3:A6"/>
    <mergeCell ref="B3:B6"/>
    <mergeCell ref="A7:A9"/>
    <mergeCell ref="B7:B9"/>
    <mergeCell ref="A10:A13"/>
    <mergeCell ref="B10:B13"/>
    <mergeCell ref="A14:A18"/>
    <mergeCell ref="B14:B18"/>
    <mergeCell ref="A19:A21"/>
    <mergeCell ref="B19:B21"/>
    <mergeCell ref="A22:A24"/>
    <mergeCell ref="B22:B24"/>
    <mergeCell ref="A25:A28"/>
    <mergeCell ref="B25:B28"/>
    <mergeCell ref="A29:A31"/>
    <mergeCell ref="B29:B31"/>
    <mergeCell ref="B49:B51"/>
    <mergeCell ref="A52:A55"/>
    <mergeCell ref="B52:B55"/>
    <mergeCell ref="A56:A59"/>
    <mergeCell ref="B56:B59"/>
    <mergeCell ref="A60:A62"/>
    <mergeCell ref="B60:B62"/>
    <mergeCell ref="A63:A65"/>
    <mergeCell ref="B63:B65"/>
    <mergeCell ref="A66:A68"/>
    <mergeCell ref="B66:B68"/>
    <mergeCell ref="A69:A72"/>
    <mergeCell ref="B69:B72"/>
    <mergeCell ref="A73:A75"/>
    <mergeCell ref="B73:B75"/>
    <mergeCell ref="A76:A78"/>
    <mergeCell ref="B76:B78"/>
    <mergeCell ref="A79:A81"/>
    <mergeCell ref="B79:B81"/>
    <mergeCell ref="A82:A85"/>
    <mergeCell ref="B82:B85"/>
    <mergeCell ref="A86:A89"/>
    <mergeCell ref="B86:B89"/>
    <mergeCell ref="A90:A93"/>
    <mergeCell ref="B90:B93"/>
    <mergeCell ref="A94:A97"/>
    <mergeCell ref="B94:B97"/>
    <mergeCell ref="A106:A109"/>
    <mergeCell ref="B106:B109"/>
    <mergeCell ref="A98:A101"/>
    <mergeCell ref="B98:B101"/>
    <mergeCell ref="A102:A105"/>
    <mergeCell ref="B102:B105"/>
    <mergeCell ref="A174:A176"/>
    <mergeCell ref="B174:B176"/>
    <mergeCell ref="A110:A113"/>
    <mergeCell ref="A114:A116"/>
    <mergeCell ref="A117:A119"/>
    <mergeCell ref="A120:A123"/>
    <mergeCell ref="B114:B116"/>
    <mergeCell ref="A138:A141"/>
    <mergeCell ref="A142:A144"/>
    <mergeCell ref="A145:A147"/>
    <mergeCell ref="A177:A179"/>
    <mergeCell ref="B177:B179"/>
    <mergeCell ref="A180:A182"/>
    <mergeCell ref="B180:B182"/>
    <mergeCell ref="A183:A186"/>
    <mergeCell ref="B183:B186"/>
    <mergeCell ref="A187:A190"/>
    <mergeCell ref="B187:B190"/>
    <mergeCell ref="A191:A194"/>
    <mergeCell ref="B191:B194"/>
    <mergeCell ref="A195:A197"/>
    <mergeCell ref="B195:B197"/>
    <mergeCell ref="A198:A201"/>
    <mergeCell ref="B198:B201"/>
    <mergeCell ref="A202:A205"/>
    <mergeCell ref="B202:B205"/>
    <mergeCell ref="A206:A208"/>
    <mergeCell ref="B206:B208"/>
    <mergeCell ref="A209:A212"/>
    <mergeCell ref="B209:B212"/>
    <mergeCell ref="A213:A216"/>
    <mergeCell ref="B213:B216"/>
    <mergeCell ref="A217:A220"/>
    <mergeCell ref="B217:B220"/>
    <mergeCell ref="A221:A224"/>
    <mergeCell ref="B221:B224"/>
    <mergeCell ref="A225:A228"/>
    <mergeCell ref="B225:B228"/>
    <mergeCell ref="A248:D249"/>
    <mergeCell ref="A237:A240"/>
    <mergeCell ref="B237:B240"/>
    <mergeCell ref="A229:A232"/>
    <mergeCell ref="B229:B232"/>
    <mergeCell ref="A233:A236"/>
    <mergeCell ref="B233:B236"/>
  </mergeCells>
  <printOptions/>
  <pageMargins left="0.75" right="0.75" top="1" bottom="1" header="0.5" footer="0.5"/>
  <pageSetup horizontalDpi="600" verticalDpi="600" orientation="landscape" paperSize="9" scale="48" r:id="rId1"/>
  <rowBreaks count="6" manualBreakCount="6">
    <brk id="38" max="10" man="1"/>
    <brk id="72" max="10" man="1"/>
    <brk id="109" max="10" man="1"/>
    <brk id="141" max="10" man="1"/>
    <brk id="182" max="10" man="1"/>
    <brk id="2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</cp:lastModifiedBy>
  <cp:lastPrinted>2010-12-23T13:39:45Z</cp:lastPrinted>
  <dcterms:created xsi:type="dcterms:W3CDTF">1997-01-24T12:53:32Z</dcterms:created>
  <dcterms:modified xsi:type="dcterms:W3CDTF">2010-12-23T14:53:58Z</dcterms:modified>
  <cp:category/>
  <cp:version/>
  <cp:contentType/>
  <cp:contentStatus/>
</cp:coreProperties>
</file>